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2" activeTab="13"/>
  </bookViews>
  <sheets>
    <sheet name="Macro1" sheetId="1" state="veryHidden" r:id="rId1"/>
    <sheet name="1.20年公共预算支出完成情况表" sheetId="2" r:id="rId2"/>
    <sheet name="2.2021年一般公共预算收支总表" sheetId="3" r:id="rId3"/>
    <sheet name="3.21年公共预算收入" sheetId="4" r:id="rId4"/>
    <sheet name="4.2021年返还性收入和转移支付预算表" sheetId="5" r:id="rId5"/>
    <sheet name="5.21年公共预算支出总表" sheetId="6" r:id="rId6"/>
    <sheet name="6.21年公共预算支出明细表" sheetId="7" r:id="rId7"/>
    <sheet name="7.2021年政府预算经济分类报表" sheetId="8" r:id="rId8"/>
    <sheet name="8.2021年一般公共预算&quot;三公“经费支出表" sheetId="9" r:id="rId9"/>
    <sheet name="9.2021年政府债务限额余额情况表" sheetId="10" r:id="rId10"/>
    <sheet name="10.2020年基金预算收支执行情况表" sheetId="11" r:id="rId11"/>
    <sheet name="11.2021年政府性基金预算总表" sheetId="12" r:id="rId12"/>
    <sheet name="12.2020年国有资本经营预算收支执行情况表" sheetId="13" r:id="rId13"/>
    <sheet name="13、2021年国有资本经营预算表" sheetId="14" r:id="rId14"/>
  </sheets>
  <definedNames>
    <definedName name="AUTO_ACTIVATE" localSheetId="1" hidden="1">'Macro1'!$A$2</definedName>
    <definedName name="AUTO_ACTIVATE" localSheetId="2" hidden="1">'Macro1'!$A$2</definedName>
    <definedName name="AUTO_ACTIVATE" localSheetId="3" hidden="1">'Macro1'!$A$2</definedName>
    <definedName name="AUTO_ACTIVATE" localSheetId="6" hidden="1">'Macro1'!$A$2</definedName>
    <definedName name="AUTO_ACTIVATE" localSheetId="0" hidden="1">'Macro1'!$A$2</definedName>
    <definedName name="AUTO_ACTIVATE" hidden="1">'Macro1'!$A$2</definedName>
    <definedName name="_xlnm.Print_Titles" localSheetId="6">'6.21年公共预算支出明细表'!$1:$4</definedName>
  </definedNames>
  <calcPr fullCalcOnLoad="1"/>
</workbook>
</file>

<file path=xl/sharedStrings.xml><?xml version="1.0" encoding="utf-8"?>
<sst xmlns="http://schemas.openxmlformats.org/spreadsheetml/2006/main" count="588" uniqueCount="497">
  <si>
    <t>瀍河回族区2020年一般公共预算支出执行情况表</t>
  </si>
  <si>
    <t>单位：万元</t>
  </si>
  <si>
    <t>预算科目</t>
  </si>
  <si>
    <t>年初预算数</t>
  </si>
  <si>
    <t>调整预算数</t>
  </si>
  <si>
    <t>完成数</t>
  </si>
  <si>
    <t>完成数为调整预算数的%</t>
  </si>
  <si>
    <t>2019年决算数</t>
  </si>
  <si>
    <t>完成数为上年决算数的%</t>
  </si>
  <si>
    <t>2019年预算</t>
  </si>
  <si>
    <t>增长</t>
  </si>
  <si>
    <t>一般公共预算支出合计</t>
  </si>
  <si>
    <t>　一般公共服务</t>
  </si>
  <si>
    <t>　国防</t>
  </si>
  <si>
    <t xml:space="preserve">  公共安全</t>
  </si>
  <si>
    <t xml:space="preserve">  教育</t>
  </si>
  <si>
    <t xml:space="preserve">  科学技术</t>
  </si>
  <si>
    <t>　文化体育与传媒</t>
  </si>
  <si>
    <t xml:space="preserve">  社会保障和就业</t>
  </si>
  <si>
    <t>　卫生健康支出</t>
  </si>
  <si>
    <t xml:space="preserve">  节能环保</t>
  </si>
  <si>
    <t xml:space="preserve">  城乡社区支出</t>
  </si>
  <si>
    <t xml:space="preserve">  农林水支出</t>
  </si>
  <si>
    <t>　交通运输</t>
  </si>
  <si>
    <t>资源勘探</t>
  </si>
  <si>
    <t xml:space="preserve">  商业服务业等支出</t>
  </si>
  <si>
    <t xml:space="preserve">  援助其他地区支出</t>
  </si>
  <si>
    <t>　自然资源海洋气象等支出</t>
  </si>
  <si>
    <t xml:space="preserve">  住房保障支出</t>
  </si>
  <si>
    <t xml:space="preserve">  粮油物资储备</t>
  </si>
  <si>
    <t>　灾害防治及应急管理支出</t>
  </si>
  <si>
    <t xml:space="preserve">  预备费</t>
  </si>
  <si>
    <t xml:space="preserve">  其他支出</t>
  </si>
  <si>
    <t xml:space="preserve">  债务付息支出</t>
  </si>
  <si>
    <t>2021年区级一般公共预算收支总表</t>
  </si>
  <si>
    <t>项目</t>
  </si>
  <si>
    <t>收入完成数</t>
  </si>
  <si>
    <t>支出完成数</t>
  </si>
  <si>
    <t>区级一般公共预算收入</t>
  </si>
  <si>
    <t>区级一般公共预算支出</t>
  </si>
  <si>
    <t xml:space="preserve">  上级补助收入</t>
  </si>
  <si>
    <t xml:space="preserve"> 其中：区级财力安排支出</t>
  </si>
  <si>
    <t xml:space="preserve">    返还性收入</t>
  </si>
  <si>
    <t xml:space="preserve">    上级专项转移支付区级使用</t>
  </si>
  <si>
    <t xml:space="preserve">    一般性转移支付收入</t>
  </si>
  <si>
    <t xml:space="preserve">  上解上级支出</t>
  </si>
  <si>
    <t xml:space="preserve">    专项转移支付收入</t>
  </si>
  <si>
    <t xml:space="preserve">    动用预算稳定调节基金</t>
  </si>
  <si>
    <t>收入总计</t>
  </si>
  <si>
    <t>支出总计</t>
  </si>
  <si>
    <t>2021年区级一般公共预算收入表</t>
  </si>
  <si>
    <t>项          目</t>
  </si>
  <si>
    <t>2020年完成数</t>
  </si>
  <si>
    <t>2021年预算</t>
  </si>
  <si>
    <t>预算数为上年完成数%</t>
  </si>
  <si>
    <t>一般公共预算收入</t>
  </si>
  <si>
    <t>税收收入</t>
  </si>
  <si>
    <t xml:space="preserve">   增值税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</si>
  <si>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</si>
  <si>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</si>
  <si>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</si>
  <si>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</si>
  <si>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</si>
  <si>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</si>
  <si>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</si>
  <si>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</si>
  <si>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</si>
  <si>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其他税收手入</t>
  </si>
  <si>
    <t>非税收入</t>
  </si>
  <si>
    <t xml:space="preserve">   专项收入</t>
  </si>
  <si>
    <t xml:space="preserve">   行政事业性收费收入</t>
  </si>
  <si>
    <t xml:space="preserve">   罚没收入</t>
  </si>
  <si>
    <t xml:space="preserve">   国有资源（资产）有偿使用收入</t>
  </si>
  <si>
    <t xml:space="preserve">   其他收入</t>
  </si>
  <si>
    <t>2021年一般公共预算返还收入和转移支付
预算表（分项目）</t>
  </si>
  <si>
    <t>单位:万元</t>
  </si>
  <si>
    <t>项   目</t>
  </si>
  <si>
    <t>上级对我区税收返还和转移支付</t>
  </si>
  <si>
    <t>合  计</t>
  </si>
  <si>
    <t>（一）返还性收入</t>
  </si>
  <si>
    <t xml:space="preserve">    增值税和消费税税收返还收入</t>
  </si>
  <si>
    <t xml:space="preserve">    增值税返还基数</t>
  </si>
  <si>
    <t xml:space="preserve">    所得税基数返还收入</t>
  </si>
  <si>
    <t xml:space="preserve">    成品油价格和税费改革税收返还收入</t>
  </si>
  <si>
    <t>（二）一般性转移支付收入</t>
  </si>
  <si>
    <t xml:space="preserve">    均衡性转移支付收入</t>
  </si>
  <si>
    <t xml:space="preserve">    民族地区转移支付补助收入</t>
  </si>
  <si>
    <t xml:space="preserve">    结算补助收入</t>
  </si>
  <si>
    <t xml:space="preserve">    固定数额补助收入</t>
  </si>
  <si>
    <t xml:space="preserve">   公共安全共同财政事权转移支付收入</t>
  </si>
  <si>
    <t xml:space="preserve">    教育共同财政事权转移支付收入</t>
  </si>
  <si>
    <t xml:space="preserve">    卫生健康共同财政事权转移支付收入</t>
  </si>
  <si>
    <t xml:space="preserve">    社会保障和就业共同财政事权转移支付收入</t>
  </si>
  <si>
    <t xml:space="preserve">    住房保障共同财政事权转移支付收入</t>
  </si>
  <si>
    <t>（三）专项转移支付</t>
  </si>
  <si>
    <t xml:space="preserve">   一般公共服务</t>
  </si>
  <si>
    <t xml:space="preserve">      民族宗教事务支出</t>
  </si>
  <si>
    <t>2021年区级一般公共预算支出表</t>
  </si>
  <si>
    <t>项     目</t>
  </si>
  <si>
    <t>2020年预算数</t>
  </si>
  <si>
    <t>2021年预算数</t>
  </si>
  <si>
    <t>为上年预算数%</t>
  </si>
  <si>
    <t>财力支出增长%</t>
  </si>
  <si>
    <t>合计</t>
  </si>
  <si>
    <t>区级财力安排支出</t>
  </si>
  <si>
    <t>专项转移支付安排支出</t>
  </si>
  <si>
    <t>政府一般债券区级使用</t>
  </si>
  <si>
    <t>增长比例</t>
  </si>
  <si>
    <t>一般公共服务</t>
  </si>
  <si>
    <t>国防</t>
  </si>
  <si>
    <t>公共安全</t>
  </si>
  <si>
    <t>教育</t>
  </si>
  <si>
    <t>科学技术</t>
  </si>
  <si>
    <t>文化旅游与传媒</t>
  </si>
  <si>
    <t>社会保障和就业</t>
  </si>
  <si>
    <t>卫生健康</t>
  </si>
  <si>
    <t>节能环保</t>
  </si>
  <si>
    <t>城乡社区</t>
  </si>
  <si>
    <t>农林水</t>
  </si>
  <si>
    <t>商业服务业等支出</t>
  </si>
  <si>
    <t>援助其他地区</t>
  </si>
  <si>
    <t>自然资源海洋气象等</t>
  </si>
  <si>
    <t>住房保障</t>
  </si>
  <si>
    <t>灾害防治及应急管理支出</t>
  </si>
  <si>
    <t>预备费</t>
  </si>
  <si>
    <t>债务付息支出</t>
  </si>
  <si>
    <t>2021年区级一般公共预算支出明细表(草案）</t>
  </si>
  <si>
    <t xml:space="preserve">      单位：万元</t>
  </si>
  <si>
    <t>区级财力</t>
  </si>
  <si>
    <t>政府一般债券区本级使用</t>
  </si>
  <si>
    <t>小计</t>
  </si>
  <si>
    <t>基本支出</t>
  </si>
  <si>
    <t>项目支出</t>
  </si>
  <si>
    <t xml:space="preserve">    一般公共预算支出合计</t>
  </si>
  <si>
    <t>人大事务</t>
  </si>
  <si>
    <t xml:space="preserve">    行政运行</t>
  </si>
  <si>
    <t xml:space="preserve">    人大会议</t>
  </si>
  <si>
    <t xml:space="preserve">    人大代表履职能力提升</t>
  </si>
  <si>
    <t xml:space="preserve">    代表工作</t>
  </si>
  <si>
    <t xml:space="preserve">    其他人大事务</t>
  </si>
  <si>
    <t>政协事务</t>
  </si>
  <si>
    <t xml:space="preserve">    政协会议</t>
  </si>
  <si>
    <t xml:space="preserve">    委员视察</t>
  </si>
  <si>
    <t xml:space="preserve">    其他政协事务支出</t>
  </si>
  <si>
    <t>政府办公厅（室）及相关机构事务</t>
  </si>
  <si>
    <t xml:space="preserve">    机关服务</t>
  </si>
  <si>
    <t xml:space="preserve">    信访事务</t>
  </si>
  <si>
    <t xml:space="preserve">    其他政府办公厅（室）及相关机构事务支出</t>
  </si>
  <si>
    <t>发展与改革事务</t>
  </si>
  <si>
    <t xml:space="preserve">    物价管理</t>
  </si>
  <si>
    <t xml:space="preserve">    其他发展与改革事务支出</t>
  </si>
  <si>
    <t>统计信息事务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</si>
  <si>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</si>
  <si>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</si>
  <si>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</si>
  <si>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</si>
  <si>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>财政事务</t>
  </si>
  <si>
    <t xml:space="preserve">    信息化建设</t>
  </si>
  <si>
    <t xml:space="preserve">    财政委托业务支出</t>
  </si>
  <si>
    <t xml:space="preserve">    预算改革业务</t>
  </si>
  <si>
    <t xml:space="preserve">    其他财政事务支出</t>
  </si>
  <si>
    <t>审计事务</t>
  </si>
  <si>
    <t xml:space="preserve">    审计业务</t>
  </si>
  <si>
    <t xml:space="preserve">    其他审计事务支出</t>
  </si>
  <si>
    <t>人力资源事务</t>
  </si>
  <si>
    <t xml:space="preserve">    一般行政管理事务</t>
  </si>
  <si>
    <t xml:space="preserve">    其他人力资源事务支出</t>
  </si>
  <si>
    <t>纪检监察事务</t>
  </si>
  <si>
    <t xml:space="preserve">    其他纪检监察事务支出</t>
  </si>
  <si>
    <t>商贸事务</t>
  </si>
  <si>
    <t xml:space="preserve">    招商引资</t>
  </si>
  <si>
    <t xml:space="preserve">    其他商贸事务支出</t>
  </si>
  <si>
    <t>知识产权事务</t>
  </si>
  <si>
    <t xml:space="preserve">    其他知识产权事务支出</t>
  </si>
  <si>
    <t>民族事务</t>
  </si>
  <si>
    <r>
      <t xml:space="preserve">   </t>
    </r>
    <r>
      <rPr>
        <sz val="12"/>
        <rFont val="宋体"/>
        <family val="0"/>
      </rPr>
      <t>行政运行</t>
    </r>
  </si>
  <si>
    <t xml:space="preserve">    民族工作专项</t>
  </si>
  <si>
    <t xml:space="preserve">    其他民族事务支出</t>
  </si>
  <si>
    <t>群众团体事务</t>
  </si>
  <si>
    <t xml:space="preserve">    其他群众团体事务支出</t>
  </si>
  <si>
    <t>党委办公厅（室）及相关机构事务</t>
  </si>
  <si>
    <t xml:space="preserve">    其他党委办公厅（室）及相关机构事务支出</t>
  </si>
  <si>
    <t>组织事务</t>
  </si>
  <si>
    <t xml:space="preserve">    公务员事务</t>
  </si>
  <si>
    <t xml:space="preserve">    其他组织事务支出</t>
  </si>
  <si>
    <t>宣传事务</t>
  </si>
  <si>
    <t xml:space="preserve">    其他宣传事务支出</t>
  </si>
  <si>
    <t>统战事务</t>
  </si>
  <si>
    <t xml:space="preserve">    宗教事务</t>
  </si>
  <si>
    <t xml:space="preserve">    其他统战事务支出</t>
  </si>
  <si>
    <t>市场监督管理事务</t>
  </si>
  <si>
    <t xml:space="preserve"> </t>
  </si>
  <si>
    <t xml:space="preserve">    市场主体管理</t>
  </si>
  <si>
    <t xml:space="preserve">    市场监管执法</t>
  </si>
  <si>
    <t xml:space="preserve">    其他市场监督管理事务</t>
  </si>
  <si>
    <t>国防支出</t>
  </si>
  <si>
    <t>国防动员</t>
  </si>
  <si>
    <t xml:space="preserve">    兵役征集</t>
  </si>
  <si>
    <t xml:space="preserve">    民兵</t>
  </si>
  <si>
    <t xml:space="preserve">    其他国防动员支出</t>
  </si>
  <si>
    <t>其他国防支出</t>
  </si>
  <si>
    <t xml:space="preserve">    其他国防支出</t>
  </si>
  <si>
    <t>公共安全支出</t>
  </si>
  <si>
    <t>检察</t>
  </si>
  <si>
    <t xml:space="preserve">    检察监督</t>
  </si>
  <si>
    <t xml:space="preserve">    其他检察支出</t>
  </si>
  <si>
    <t>法院</t>
  </si>
  <si>
    <t xml:space="preserve">    其他法院支出</t>
  </si>
  <si>
    <t>司法</t>
  </si>
  <si>
    <t xml:space="preserve">    基层司法业务</t>
  </si>
  <si>
    <t xml:space="preserve">    公共法律服务</t>
  </si>
  <si>
    <t xml:space="preserve">    社区矫正</t>
  </si>
  <si>
    <t xml:space="preserve">    法制建设</t>
  </si>
  <si>
    <t xml:space="preserve">    其他司法支出</t>
  </si>
  <si>
    <t>教育支出</t>
  </si>
  <si>
    <t>教育管理事务</t>
  </si>
  <si>
    <t xml:space="preserve">    其他教育管理事务支出</t>
  </si>
  <si>
    <t>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</si>
  <si>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</si>
  <si>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</si>
  <si>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</si>
  <si>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</si>
  <si>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>特殊教育</t>
  </si>
  <si>
    <t xml:space="preserve">    特殊学校教育</t>
  </si>
  <si>
    <t>进修及培训</t>
  </si>
  <si>
    <t xml:space="preserve">    教师进修</t>
  </si>
  <si>
    <t>教育费附加安排的支出</t>
  </si>
  <si>
    <t xml:space="preserve">    城市中小学校舍建设</t>
  </si>
  <si>
    <t xml:space="preserve">    城市中小学教学设施</t>
  </si>
  <si>
    <t xml:space="preserve">    其他教育费附加安排的支出</t>
  </si>
  <si>
    <t>科学技术管理事务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</si>
  <si>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其他科学技术管理事务支出</t>
    </r>
  </si>
  <si>
    <t>技术研究与开发</t>
  </si>
  <si>
    <t xml:space="preserve">  其他技术研究与考法支出</t>
  </si>
  <si>
    <t>科学技术普及</t>
  </si>
  <si>
    <t xml:space="preserve">    科普活动</t>
  </si>
  <si>
    <t>其他科学技术支出</t>
  </si>
  <si>
    <t xml:space="preserve">    其他科学技术支出</t>
  </si>
  <si>
    <t>文化旅游体育与传媒支出</t>
  </si>
  <si>
    <t>文化和旅游</t>
  </si>
  <si>
    <t xml:space="preserve">    文化活动</t>
  </si>
  <si>
    <t xml:space="preserve">    文化和旅游市场管理</t>
  </si>
  <si>
    <t xml:space="preserve">    旅游宣传</t>
  </si>
  <si>
    <t xml:space="preserve">    其他文化和旅游支出</t>
  </si>
  <si>
    <t>文物</t>
  </si>
  <si>
    <t xml:space="preserve">    文物保护</t>
  </si>
  <si>
    <t>体育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</si>
  <si>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体育场馆</t>
    </r>
  </si>
  <si>
    <t>社会保障和就业支出</t>
  </si>
  <si>
    <t>人力资源和社会保障管理事务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</si>
  <si>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机关服务</t>
    </r>
  </si>
  <si>
    <t xml:space="preserve">    劳动保障监察</t>
  </si>
  <si>
    <t xml:space="preserve">    社保经办机构</t>
  </si>
  <si>
    <t xml:space="preserve">    劳动人事争议调节仲裁</t>
  </si>
  <si>
    <t xml:space="preserve">    其他人力资源和社会保障管理事务支出</t>
  </si>
  <si>
    <t>民政管理事务</t>
  </si>
  <si>
    <t xml:space="preserve">    社会组织管理</t>
  </si>
  <si>
    <t xml:space="preserve">    行政区划和地名管理</t>
  </si>
  <si>
    <t xml:space="preserve">    基层政权和社区建设</t>
  </si>
  <si>
    <t xml:space="preserve">    其他民政管理事务支出</t>
  </si>
  <si>
    <t>行政事业单位离退休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</si>
  <si>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</si>
  <si>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</si>
  <si>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</si>
  <si>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  机关事业单位基本养老保险基金的补助</t>
  </si>
  <si>
    <t>就业补助</t>
  </si>
  <si>
    <t xml:space="preserve">    公益性岗位补贴</t>
  </si>
  <si>
    <t xml:space="preserve">    其他就业补助支出</t>
  </si>
  <si>
    <t>抚恤</t>
  </si>
  <si>
    <t xml:space="preserve">    死亡抚恤</t>
  </si>
  <si>
    <t xml:space="preserve">    义务兵优待</t>
  </si>
  <si>
    <t xml:space="preserve">    其他优抚支出</t>
  </si>
  <si>
    <t xml:space="preserve">    </t>
  </si>
  <si>
    <t>退役安置</t>
  </si>
  <si>
    <t xml:space="preserve">    退役士兵安置</t>
  </si>
  <si>
    <t xml:space="preserve">     军队移交政府离退休干部管理机构</t>
  </si>
  <si>
    <t xml:space="preserve">    其他退役安置支出</t>
  </si>
  <si>
    <t>社会福利</t>
  </si>
  <si>
    <t xml:space="preserve">    儿童福利</t>
  </si>
  <si>
    <t xml:space="preserve">    老人福利</t>
  </si>
  <si>
    <t>残疾人事业</t>
  </si>
  <si>
    <t xml:space="preserve">    残疾人生活和护理补贴</t>
  </si>
  <si>
    <t xml:space="preserve">    其他残疾人事业支出</t>
  </si>
  <si>
    <t>最低生活保障</t>
  </si>
  <si>
    <t xml:space="preserve">    城市最低生活保障金支出</t>
  </si>
  <si>
    <t xml:space="preserve">    农村最低生活保障金支出</t>
  </si>
  <si>
    <t>临时救助</t>
  </si>
  <si>
    <t xml:space="preserve">    临时救助支出</t>
  </si>
  <si>
    <t>特困人员救助供养</t>
  </si>
  <si>
    <t xml:space="preserve">    城市特困人员救助供养支出</t>
  </si>
  <si>
    <t xml:space="preserve">    农村特困人员救助供养支出</t>
  </si>
  <si>
    <t>财政对基本养老保险基金的补助</t>
  </si>
  <si>
    <t xml:space="preserve">    财政对城乡居民基本养老保险基金的补助</t>
  </si>
  <si>
    <t>退役军人管理事务</t>
  </si>
  <si>
    <t xml:space="preserve">   行政运行</t>
  </si>
  <si>
    <t xml:space="preserve">   一般行政管理事务</t>
  </si>
  <si>
    <t xml:space="preserve">   拥军优属</t>
  </si>
  <si>
    <t xml:space="preserve">   其他退役军人事务管理支出</t>
  </si>
  <si>
    <t>其他社会保障和就业支出</t>
  </si>
  <si>
    <t>卫生健康支出</t>
  </si>
  <si>
    <t xml:space="preserve">  卫生健康管理事务</t>
  </si>
  <si>
    <t xml:space="preserve">    其他卫生健康管理事务支出</t>
  </si>
  <si>
    <t>公立医院</t>
  </si>
  <si>
    <t xml:space="preserve">    综合医院</t>
  </si>
  <si>
    <t>基层医疗卫生机构</t>
  </si>
  <si>
    <t xml:space="preserve">    乡镇卫生院</t>
  </si>
  <si>
    <t xml:space="preserve">    其他基层医疗卫生机构支出</t>
  </si>
  <si>
    <t>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</si>
  <si>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</si>
  <si>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</si>
  <si>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</si>
  <si>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</si>
  <si>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</si>
  <si>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突发公共卫生时间应急处理</t>
  </si>
  <si>
    <t xml:space="preserve">    其他公共卫生支出</t>
  </si>
  <si>
    <t>计划生育事务</t>
  </si>
  <si>
    <t xml:space="preserve">    计划生育机构</t>
  </si>
  <si>
    <t xml:space="preserve">    计划生育服务</t>
  </si>
  <si>
    <t>行政事业单位医疗</t>
  </si>
  <si>
    <t xml:space="preserve">    行政单位医疗</t>
  </si>
  <si>
    <t xml:space="preserve">    事业单位医疗</t>
  </si>
  <si>
    <t xml:space="preserve">    公务员医疗补助</t>
  </si>
  <si>
    <t>财政对基本医疗保险基金的补助</t>
  </si>
  <si>
    <t xml:space="preserve">    财政对城乡居民基本医疗保险基金的补助</t>
  </si>
  <si>
    <t>医疗救助</t>
  </si>
  <si>
    <t xml:space="preserve">    城乡医疗救助</t>
  </si>
  <si>
    <t>优抚对象医疗</t>
  </si>
  <si>
    <t xml:space="preserve">    优抚对象医疗补助</t>
  </si>
  <si>
    <t>医疗保障管理事务</t>
  </si>
  <si>
    <t xml:space="preserve">    其他医疗保障管理事务支出</t>
  </si>
  <si>
    <t>其他卫生健康支出</t>
  </si>
  <si>
    <t xml:space="preserve">    其他卫生健康支出</t>
  </si>
  <si>
    <t>环境保护管理事务</t>
  </si>
  <si>
    <t xml:space="preserve">  机关服务</t>
  </si>
  <si>
    <t>污染防治</t>
  </si>
  <si>
    <t xml:space="preserve">   大气</t>
  </si>
  <si>
    <t xml:space="preserve">   水体</t>
  </si>
  <si>
    <t xml:space="preserve">   其他污染防治支出</t>
  </si>
  <si>
    <t>自然生态保护</t>
  </si>
  <si>
    <t xml:space="preserve">    农村环境保护</t>
  </si>
  <si>
    <t>能源节约利用</t>
  </si>
  <si>
    <t xml:space="preserve">    能源节约利用</t>
  </si>
  <si>
    <t>城乡社区支出</t>
  </si>
  <si>
    <t>城乡社区管理事务</t>
  </si>
  <si>
    <t xml:space="preserve">    城管执法</t>
  </si>
  <si>
    <t xml:space="preserve">    其他城乡社区管理事务支出</t>
  </si>
  <si>
    <t>城乡社区公共设施</t>
  </si>
  <si>
    <t xml:space="preserve">    其他城乡社区公共设施支出</t>
  </si>
  <si>
    <t>城乡社区环境卫生</t>
  </si>
  <si>
    <t xml:space="preserve">    城乡社区环境卫生</t>
  </si>
  <si>
    <t>农林水支出</t>
  </si>
  <si>
    <t>农业农村</t>
  </si>
  <si>
    <t xml:space="preserve">    病虫害控制</t>
  </si>
  <si>
    <t xml:space="preserve">    其他农业农村支出</t>
  </si>
  <si>
    <t>林业和草原</t>
  </si>
  <si>
    <t xml:space="preserve">    森林培育</t>
  </si>
  <si>
    <t xml:space="preserve">    其他林业和草原支出</t>
  </si>
  <si>
    <t>水利</t>
  </si>
  <si>
    <t xml:space="preserve">    防汛</t>
  </si>
  <si>
    <t xml:space="preserve">    其他水利支出</t>
  </si>
  <si>
    <t>农业综合改革</t>
  </si>
  <si>
    <t xml:space="preserve">    对村民委员会和村党支部的补助</t>
  </si>
  <si>
    <t xml:space="preserve">    其他农村综合改革支出</t>
  </si>
  <si>
    <t>商业流通事务</t>
  </si>
  <si>
    <t>援助其他地区支出</t>
  </si>
  <si>
    <t xml:space="preserve"> 其他支出</t>
  </si>
  <si>
    <t>自然资源海洋气象等支出</t>
  </si>
  <si>
    <t>自然资源事务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</si>
  <si>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土地资源调查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</si>
  <si>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土地资源利用与保护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</si>
  <si>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自然资源调查</t>
    </r>
  </si>
  <si>
    <t xml:space="preserve">    其他自然资源事务支出</t>
  </si>
  <si>
    <t>住房保障支出</t>
  </si>
  <si>
    <t xml:space="preserve"> 保障性安居工程支出</t>
  </si>
  <si>
    <r>
      <t xml:space="preserve">  </t>
    </r>
    <r>
      <rPr>
        <sz val="11"/>
        <rFont val="黑体"/>
        <family val="3"/>
      </rPr>
      <t>棚户区改造</t>
    </r>
  </si>
  <si>
    <t xml:space="preserve">  老旧小区改造</t>
  </si>
  <si>
    <t>住房改革支出</t>
  </si>
  <si>
    <t xml:space="preserve">    住房公积金</t>
  </si>
  <si>
    <t>城乡社区住宅</t>
  </si>
  <si>
    <t>其他城乡社区住宅支出</t>
  </si>
  <si>
    <t>救灾防治及应急管理支出</t>
  </si>
  <si>
    <t>应急管理事务</t>
  </si>
  <si>
    <t xml:space="preserve">    安全监管</t>
  </si>
  <si>
    <t>消防事务</t>
  </si>
  <si>
    <t xml:space="preserve">  消防应急救援</t>
  </si>
  <si>
    <t>自然灾害救灾及恢复重建支出</t>
  </si>
  <si>
    <t xml:space="preserve">  自然灾害救灾补助</t>
  </si>
  <si>
    <t xml:space="preserve">     地方政府一般债券付息支出</t>
  </si>
  <si>
    <t>2021年区级一般公共预算基本支出预算表
（按政府预算经济分类科目）</t>
  </si>
  <si>
    <t xml:space="preserve">         单位：万元</t>
  </si>
  <si>
    <t>科目编码</t>
  </si>
  <si>
    <t>科目名称</t>
  </si>
  <si>
    <t>预算数</t>
  </si>
  <si>
    <t>501</t>
  </si>
  <si>
    <t>机关工资福利支出</t>
  </si>
  <si>
    <t xml:space="preserve">  50101</t>
  </si>
  <si>
    <t>工资奖金津补贴</t>
  </si>
  <si>
    <t xml:space="preserve">  50102</t>
  </si>
  <si>
    <t>社会保障缴费</t>
  </si>
  <si>
    <t xml:space="preserve">  50103</t>
  </si>
  <si>
    <t>住房公积金</t>
  </si>
  <si>
    <t xml:space="preserve">  50199</t>
  </si>
  <si>
    <t>其他工资福利支出</t>
  </si>
  <si>
    <t>502</t>
  </si>
  <si>
    <t>机关商品和服务支出</t>
  </si>
  <si>
    <t xml:space="preserve">  50201</t>
  </si>
  <si>
    <t>办公经费</t>
  </si>
  <si>
    <t xml:space="preserve">  50202</t>
  </si>
  <si>
    <t>会议费</t>
  </si>
  <si>
    <t xml:space="preserve">  50203</t>
  </si>
  <si>
    <t>培训费</t>
  </si>
  <si>
    <t xml:space="preserve">  50205</t>
  </si>
  <si>
    <t>委托业务费</t>
  </si>
  <si>
    <t xml:space="preserve">  50206</t>
  </si>
  <si>
    <t>公务接待费</t>
  </si>
  <si>
    <t xml:space="preserve">  50208</t>
  </si>
  <si>
    <t>公务用车运行维护费</t>
  </si>
  <si>
    <t xml:space="preserve">  50209</t>
  </si>
  <si>
    <t>维修（护）费</t>
  </si>
  <si>
    <t xml:space="preserve">  50299</t>
  </si>
  <si>
    <t>其他商品和服务支出</t>
  </si>
  <si>
    <t>503</t>
  </si>
  <si>
    <t>机关资本性支出（一）</t>
  </si>
  <si>
    <t xml:space="preserve">  50306</t>
  </si>
  <si>
    <t>设备购置</t>
  </si>
  <si>
    <t>505</t>
  </si>
  <si>
    <t>对事业单位经常性补助</t>
  </si>
  <si>
    <t xml:space="preserve">  50501</t>
  </si>
  <si>
    <t>工资福利支出</t>
  </si>
  <si>
    <t xml:space="preserve">  50502</t>
  </si>
  <si>
    <t>商品和服务支出</t>
  </si>
  <si>
    <t xml:space="preserve">  50599</t>
  </si>
  <si>
    <t>其他对事业单位补助支出</t>
  </si>
  <si>
    <t>506</t>
  </si>
  <si>
    <t>对事业单位资本性补助</t>
  </si>
  <si>
    <t xml:space="preserve">  50601</t>
  </si>
  <si>
    <t>资本性支出（一）</t>
  </si>
  <si>
    <t>509</t>
  </si>
  <si>
    <t>对个人和家庭的补助</t>
  </si>
  <si>
    <t xml:space="preserve">  50901</t>
  </si>
  <si>
    <t>社会福利和救助</t>
  </si>
  <si>
    <t xml:space="preserve">  50905</t>
  </si>
  <si>
    <t>离退休费</t>
  </si>
  <si>
    <t>2021年区级一般公共预算“三公”经费支出预算表</t>
  </si>
  <si>
    <t>下降%</t>
  </si>
  <si>
    <t>因公出国（境）费用</t>
  </si>
  <si>
    <t>公务用车费</t>
  </si>
  <si>
    <t>其中：公务用车运行维护费</t>
  </si>
  <si>
    <t xml:space="preserve">      公务车购置费</t>
  </si>
  <si>
    <t>2020-2021年政府一般债务限额和余额情况表</t>
  </si>
  <si>
    <t xml:space="preserve">        单位:万元</t>
  </si>
  <si>
    <t>执行数</t>
  </si>
  <si>
    <t>一、2020年末政府一般债务余额限额</t>
  </si>
  <si>
    <t>二、2020年末政府一般债务余额</t>
  </si>
  <si>
    <t>五、2021年年初政府一般债务还本支出</t>
  </si>
  <si>
    <t>2020年区级政府性基金预算收支执行情况表</t>
  </si>
  <si>
    <t xml:space="preserve">               单位：万元</t>
  </si>
  <si>
    <t>支出数</t>
  </si>
  <si>
    <t>本年收入</t>
  </si>
  <si>
    <t>一、文化旅游与传媒支出</t>
  </si>
  <si>
    <t>政府性基金补助收入</t>
  </si>
  <si>
    <t xml:space="preserve">  国家电影事业发展专项资金安排的支出</t>
  </si>
  <si>
    <t>调入资金</t>
  </si>
  <si>
    <t xml:space="preserve">    其他国家电影事业发展专项资金支出</t>
  </si>
  <si>
    <t>二、社会保障和就业支出</t>
  </si>
  <si>
    <t>大中型水库移民后期扶持基金支出</t>
  </si>
  <si>
    <t xml:space="preserve">    移民补助</t>
  </si>
  <si>
    <t>三、城乡社区支出</t>
  </si>
  <si>
    <t>国有土地使用权出让收入安排的支出</t>
  </si>
  <si>
    <r>
      <t xml:space="preserve">    </t>
    </r>
    <r>
      <rPr>
        <sz val="11"/>
        <color indexed="8"/>
        <rFont val="宋体"/>
        <family val="0"/>
      </rPr>
      <t>征地和拆迁补偿支出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</si>
  <si>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其他国有土地使用权出让收入安排的支出</t>
    </r>
  </si>
  <si>
    <t>四、其他支出</t>
  </si>
  <si>
    <t>彩票公益金安排支出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</si>
  <si>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用于社会福利的彩票公益金的支出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</si>
  <si>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用于教育事业的彩票公益金的支出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</si>
  <si>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用于残疾人事业的彩票公益金的支出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</si>
  <si>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用于城乡医疗救助的彩票公益金的支出</t>
    </r>
  </si>
  <si>
    <t>五、抗疫特别国债安排的支出</t>
  </si>
  <si>
    <t xml:space="preserve">  基础设施建设</t>
  </si>
  <si>
    <t xml:space="preserve">    其他基础设施建设</t>
  </si>
  <si>
    <t xml:space="preserve">   收入合计</t>
  </si>
  <si>
    <t>支出合计</t>
  </si>
  <si>
    <t>2021年区级政府性基金收支预算情况表</t>
  </si>
  <si>
    <t>收入预算数</t>
  </si>
  <si>
    <t>支出预算数</t>
  </si>
  <si>
    <t>一、社会保障和就业支出</t>
  </si>
  <si>
    <t xml:space="preserve">  其他大中型水库移民后期扶持基金支出
</t>
  </si>
  <si>
    <t>二、其他支出</t>
  </si>
  <si>
    <t>彩票公益金安排的支出</t>
  </si>
  <si>
    <t xml:space="preserve">  用于残疾人事业的彩票公益金的支出</t>
  </si>
  <si>
    <t>2020年区级国有资本经营预算收支执行情况表</t>
  </si>
  <si>
    <t>解决历史遗留问题及改革成本支出</t>
  </si>
  <si>
    <t>国有资本经营预算补助收入</t>
  </si>
  <si>
    <t xml:space="preserve">   国有企业政策性补贴</t>
  </si>
  <si>
    <t xml:space="preserve">   国有企业退休人员社会化管理补助支出</t>
  </si>
  <si>
    <t>收入合计</t>
  </si>
  <si>
    <t>2021年区级国有资本经营预算收支情况表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</si>
</sst>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0.0%"/>
    <numFmt numFmtId="180" formatCode="_ * #,##0_ ;_ * \-#,##0_ ;_ * &quot;-&quot;??_ ;_ @_ "/>
  </numFmts>
  <fonts count="54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华文中宋"/>
      <family val="0"/>
    </font>
    <font>
      <sz val="20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5"/>
      <name val="华文中宋"/>
      <family val="0"/>
    </font>
    <font>
      <sz val="25"/>
      <name val="华文中宋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20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8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name val="黑体"/>
      <family val="3"/>
    </font>
    <font>
      <b/>
      <sz val="30"/>
      <name val="华文中宋"/>
      <family val="0"/>
    </font>
    <font>
      <sz val="14"/>
      <name val="黑体"/>
      <family val="3"/>
    </font>
    <font>
      <sz val="16"/>
      <name val="黑体"/>
      <family val="3"/>
    </font>
    <font>
      <sz val="14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b/>
      <sz val="20"/>
      <color indexed="8"/>
      <name val="华文中宋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7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7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38" fillId="0" borderId="4" applyNumberFormat="0" applyFill="0" applyAlignment="0" applyProtection="0"/>
    <xf numFmtId="0" fontId="44" fillId="8" borderId="0" applyNumberFormat="0" applyBorder="0" applyAlignment="0" applyProtection="0"/>
    <xf numFmtId="0" fontId="41" fillId="0" borderId="5" applyNumberFormat="0" applyFill="0" applyAlignment="0" applyProtection="0"/>
    <xf numFmtId="0" fontId="44" fillId="9" borderId="0" applyNumberFormat="0" applyBorder="0" applyAlignment="0" applyProtection="0"/>
    <xf numFmtId="0" fontId="45" fillId="10" borderId="6" applyNumberFormat="0" applyAlignment="0" applyProtection="0"/>
    <xf numFmtId="0" fontId="53" fillId="10" borderId="1" applyNumberFormat="0" applyAlignment="0" applyProtection="0"/>
    <xf numFmtId="0" fontId="37" fillId="11" borderId="7" applyNumberFormat="0" applyAlignment="0" applyProtection="0"/>
    <xf numFmtId="0" fontId="10" fillId="3" borderId="0" applyNumberFormat="0" applyBorder="0" applyAlignment="0" applyProtection="0"/>
    <xf numFmtId="0" fontId="44" fillId="12" borderId="0" applyNumberFormat="0" applyBorder="0" applyAlignment="0" applyProtection="0"/>
    <xf numFmtId="0" fontId="52" fillId="0" borderId="8" applyNumberFormat="0" applyFill="0" applyAlignment="0" applyProtection="0"/>
    <xf numFmtId="0" fontId="9" fillId="0" borderId="9" applyNumberFormat="0" applyFill="0" applyAlignment="0" applyProtection="0"/>
    <xf numFmtId="0" fontId="51" fillId="2" borderId="0" applyNumberFormat="0" applyBorder="0" applyAlignment="0" applyProtection="0"/>
    <xf numFmtId="0" fontId="49" fillId="13" borderId="0" applyNumberFormat="0" applyBorder="0" applyAlignment="0" applyProtection="0"/>
    <xf numFmtId="0" fontId="10" fillId="14" borderId="0" applyNumberFormat="0" applyBorder="0" applyAlignment="0" applyProtection="0"/>
    <xf numFmtId="0" fontId="4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44" fillId="18" borderId="0" applyNumberFormat="0" applyBorder="0" applyAlignment="0" applyProtection="0"/>
    <xf numFmtId="0" fontId="4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4" fillId="20" borderId="0" applyNumberFormat="0" applyBorder="0" applyAlignment="0" applyProtection="0"/>
    <xf numFmtId="0" fontId="10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3" fontId="9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64" applyFont="1" applyAlignment="1">
      <alignment vertical="center"/>
      <protection/>
    </xf>
    <xf numFmtId="0" fontId="0" fillId="0" borderId="0" xfId="52" applyFill="1" applyAlignment="1">
      <alignment vertical="center" wrapText="1"/>
      <protection/>
    </xf>
    <xf numFmtId="0" fontId="0" fillId="0" borderId="0" xfId="52" applyFont="1" applyFill="1">
      <alignment vertical="center"/>
      <protection/>
    </xf>
    <xf numFmtId="0" fontId="0" fillId="0" borderId="0" xfId="52" applyFill="1">
      <alignment vertical="center"/>
      <protection/>
    </xf>
    <xf numFmtId="0" fontId="0" fillId="0" borderId="0" xfId="0" applyAlignment="1">
      <alignment vertical="center"/>
    </xf>
    <xf numFmtId="0" fontId="7" fillId="0" borderId="0" xfId="64" applyFont="1" applyAlignment="1">
      <alignment horizontal="center" vertical="center"/>
      <protection/>
    </xf>
    <xf numFmtId="0" fontId="15" fillId="0" borderId="0" xfId="64" applyFont="1" applyAlignment="1">
      <alignment horizontal="center" vertical="center"/>
      <protection/>
    </xf>
    <xf numFmtId="0" fontId="16" fillId="0" borderId="0" xfId="52" applyFont="1" applyFill="1" applyAlignment="1">
      <alignment vertical="center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vertical="center"/>
    </xf>
    <xf numFmtId="178" fontId="2" fillId="0" borderId="10" xfId="0" applyNumberFormat="1" applyFont="1" applyFill="1" applyBorder="1" applyAlignment="1">
      <alignment horizontal="right"/>
    </xf>
    <xf numFmtId="0" fontId="23" fillId="0" borderId="10" xfId="67" applyFont="1" applyBorder="1" applyAlignment="1">
      <alignment vertical="center"/>
      <protection/>
    </xf>
    <xf numFmtId="178" fontId="2" fillId="0" borderId="10" xfId="0" applyNumberFormat="1" applyFont="1" applyFill="1" applyBorder="1" applyAlignment="1">
      <alignment wrapText="1"/>
    </xf>
    <xf numFmtId="0" fontId="24" fillId="0" borderId="10" xfId="67" applyFont="1" applyBorder="1" applyAlignment="1">
      <alignment horizontal="left" vertical="center"/>
      <protection/>
    </xf>
    <xf numFmtId="178" fontId="2" fillId="0" borderId="10" xfId="0" applyNumberFormat="1" applyFont="1" applyFill="1" applyBorder="1" applyAlignment="1">
      <alignment/>
    </xf>
    <xf numFmtId="0" fontId="25" fillId="0" borderId="10" xfId="67" applyFont="1" applyBorder="1" applyAlignment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left" vertical="center"/>
      <protection/>
    </xf>
    <xf numFmtId="0" fontId="25" fillId="0" borderId="10" xfId="67" applyFont="1" applyBorder="1" applyAlignment="1">
      <alignment horizontal="left" vertical="center" wrapText="1"/>
      <protection/>
    </xf>
    <xf numFmtId="0" fontId="2" fillId="0" borderId="10" xfId="67" applyFont="1" applyBorder="1" applyAlignment="1">
      <alignment horizontal="left" vertical="center"/>
      <protection/>
    </xf>
    <xf numFmtId="0" fontId="0" fillId="0" borderId="10" xfId="67" applyFont="1" applyBorder="1" applyAlignment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0" fontId="23" fillId="0" borderId="10" xfId="67" applyFont="1" applyBorder="1" applyAlignment="1">
      <alignment horizontal="left" vertical="center"/>
      <protection/>
    </xf>
    <xf numFmtId="0" fontId="2" fillId="0" borderId="10" xfId="67" applyFont="1" applyBorder="1" applyAlignment="1">
      <alignment vertical="center"/>
      <protection/>
    </xf>
    <xf numFmtId="0" fontId="5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67" applyFont="1" applyFill="1" applyBorder="1" applyAlignment="1">
      <alignment horizontal="left" vertical="center"/>
      <protection/>
    </xf>
    <xf numFmtId="0" fontId="3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26" fillId="0" borderId="10" xfId="67" applyFont="1" applyBorder="1" applyAlignment="1">
      <alignment horizontal="left" vertical="center"/>
      <protection/>
    </xf>
    <xf numFmtId="178" fontId="23" fillId="0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Border="1" applyAlignment="1">
      <alignment vertical="center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27" fillId="0" borderId="10" xfId="0" applyNumberFormat="1" applyFont="1" applyFill="1" applyBorder="1" applyAlignment="1" applyProtection="1">
      <alignment vertical="center"/>
      <protection locked="0"/>
    </xf>
    <xf numFmtId="178" fontId="28" fillId="0" borderId="10" xfId="0" applyNumberFormat="1" applyFont="1" applyFill="1" applyBorder="1" applyAlignment="1" applyProtection="1">
      <alignment vertical="center"/>
      <protection locked="0"/>
    </xf>
    <xf numFmtId="178" fontId="23" fillId="0" borderId="1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30" fillId="0" borderId="10" xfId="67" applyFont="1" applyBorder="1" applyAlignment="1">
      <alignment vertical="center"/>
      <protection/>
    </xf>
    <xf numFmtId="0" fontId="18" fillId="0" borderId="10" xfId="67" applyFont="1" applyBorder="1" applyAlignment="1">
      <alignment vertical="center"/>
      <protection/>
    </xf>
    <xf numFmtId="0" fontId="18" fillId="0" borderId="10" xfId="0" applyFont="1" applyBorder="1" applyAlignment="1">
      <alignment horizontal="right" vertical="center"/>
    </xf>
    <xf numFmtId="0" fontId="30" fillId="0" borderId="10" xfId="67" applyFont="1" applyBorder="1" applyAlignment="1">
      <alignment horizontal="left" vertical="center"/>
      <protection/>
    </xf>
    <xf numFmtId="0" fontId="18" fillId="0" borderId="10" xfId="67" applyFont="1" applyBorder="1" applyAlignment="1">
      <alignment horizontal="right" vertical="center"/>
      <protection/>
    </xf>
    <xf numFmtId="0" fontId="18" fillId="24" borderId="10" xfId="66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0" xfId="64" applyFont="1" applyFill="1" applyAlignment="1">
      <alignment horizontal="center" vertical="center" wrapText="1"/>
      <protection/>
    </xf>
    <xf numFmtId="0" fontId="5" fillId="0" borderId="0" xfId="64" applyFont="1" applyFill="1" applyAlignment="1">
      <alignment horizontal="center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180" fontId="0" fillId="0" borderId="10" xfId="22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0" xfId="65" applyFont="1" applyFill="1" applyBorder="1" applyAlignment="1">
      <alignment vertical="center" wrapText="1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180" fontId="0" fillId="0" borderId="25" xfId="22" applyNumberFormat="1" applyFont="1" applyFill="1" applyBorder="1" applyAlignment="1" applyProtection="1">
      <alignment horizontal="right" vertical="center"/>
      <protection/>
    </xf>
    <xf numFmtId="180" fontId="0" fillId="0" borderId="10" xfId="22" applyNumberFormat="1" applyFont="1" applyBorder="1" applyAlignment="1">
      <alignment vertical="center"/>
    </xf>
    <xf numFmtId="3" fontId="2" fillId="0" borderId="10" xfId="64" applyNumberFormat="1" applyFont="1" applyFill="1" applyBorder="1" applyAlignment="1">
      <alignment horizontal="left" vertical="center" wrapText="1"/>
      <protection/>
    </xf>
    <xf numFmtId="1" fontId="2" fillId="0" borderId="10" xfId="64" applyNumberFormat="1" applyFont="1" applyFill="1" applyBorder="1" applyAlignment="1">
      <alignment vertical="center" wrapText="1"/>
      <protection/>
    </xf>
    <xf numFmtId="178" fontId="0" fillId="0" borderId="10" xfId="0" applyNumberFormat="1" applyFont="1" applyFill="1" applyBorder="1" applyAlignment="1">
      <alignment horizontal="right" vertical="center"/>
    </xf>
    <xf numFmtId="1" fontId="0" fillId="0" borderId="10" xfId="64" applyNumberFormat="1" applyFont="1" applyFill="1" applyBorder="1" applyAlignment="1">
      <alignment vertical="center" wrapText="1"/>
      <protection/>
    </xf>
    <xf numFmtId="0" fontId="32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79" fontId="22" fillId="0" borderId="10" xfId="0" applyNumberFormat="1" applyFont="1" applyBorder="1" applyAlignment="1">
      <alignment vertical="center"/>
    </xf>
    <xf numFmtId="0" fontId="22" fillId="24" borderId="17" xfId="66" applyNumberFormat="1" applyFont="1" applyFill="1" applyBorder="1" applyAlignment="1" applyProtection="1">
      <alignment horizontal="right" vertical="center"/>
      <protection locked="0"/>
    </xf>
    <xf numFmtId="0" fontId="22" fillId="0" borderId="10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3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right" vertical="center"/>
      <protection locked="0"/>
    </xf>
    <xf numFmtId="1" fontId="24" fillId="0" borderId="10" xfId="0" applyNumberFormat="1" applyFont="1" applyFill="1" applyBorder="1" applyAlignment="1" applyProtection="1">
      <alignment horizontal="right" vertical="center"/>
      <protection locked="0"/>
    </xf>
    <xf numFmtId="1" fontId="25" fillId="0" borderId="10" xfId="0" applyNumberFormat="1" applyFont="1" applyFill="1" applyBorder="1" applyAlignment="1" applyProtection="1">
      <alignment horizontal="left" vertical="center"/>
      <protection locked="0"/>
    </xf>
    <xf numFmtId="1" fontId="25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" fontId="34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1" fontId="25" fillId="0" borderId="10" xfId="0" applyNumberFormat="1" applyFont="1" applyFill="1" applyBorder="1" applyAlignment="1" applyProtection="1">
      <alignment vertical="center"/>
      <protection locked="0"/>
    </xf>
    <xf numFmtId="3" fontId="25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 horizontal="distributed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67" applyFont="1" applyBorder="1" applyAlignment="1">
      <alignment horizontal="left" vertical="center"/>
      <protection/>
    </xf>
    <xf numFmtId="0" fontId="14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vertical="center"/>
    </xf>
    <xf numFmtId="0" fontId="14" fillId="0" borderId="10" xfId="67" applyFont="1" applyBorder="1" applyAlignment="1">
      <alignment horizontal="left" vertical="center"/>
      <protection/>
    </xf>
    <xf numFmtId="0" fontId="14" fillId="0" borderId="10" xfId="67" applyFont="1" applyBorder="1" applyAlignment="1">
      <alignment vertical="center"/>
      <protection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3" fontId="0" fillId="17" borderId="10" xfId="0" applyNumberFormat="1" applyFont="1" applyFill="1" applyBorder="1" applyAlignment="1" applyProtection="1">
      <alignment horizontal="right" vertical="center"/>
      <protection/>
    </xf>
    <xf numFmtId="178" fontId="14" fillId="0" borderId="14" xfId="0" applyNumberFormat="1" applyFont="1" applyFill="1" applyBorder="1" applyAlignment="1" applyProtection="1">
      <alignment vertical="center"/>
      <protection locked="0"/>
    </xf>
    <xf numFmtId="0" fontId="14" fillId="0" borderId="14" xfId="67" applyFont="1" applyBorder="1" applyAlignment="1">
      <alignment vertical="center"/>
      <protection/>
    </xf>
    <xf numFmtId="179" fontId="14" fillId="0" borderId="14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0" fillId="0" borderId="10" xfId="67" applyFont="1" applyBorder="1" applyAlignment="1">
      <alignment vertical="center"/>
      <protection/>
    </xf>
    <xf numFmtId="0" fontId="0" fillId="0" borderId="14" xfId="67" applyFont="1" applyBorder="1" applyAlignment="1">
      <alignment vertical="center"/>
      <protection/>
    </xf>
    <xf numFmtId="0" fontId="36" fillId="0" borderId="10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附件：2012年出口退税基数及超基数上解情况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_2006年专项结算" xfId="65"/>
    <cellStyle name="常规_exceltmp1" xfId="66"/>
    <cellStyle name="常规_2007地方上报报表12.2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8" sqref="A8"/>
    </sheetView>
  </sheetViews>
  <sheetFormatPr defaultColWidth="13.375" defaultRowHeight="32.25" customHeight="1"/>
  <cols>
    <col min="1" max="1" width="37.875" style="38" customWidth="1"/>
    <col min="2" max="2" width="21.625" style="38" customWidth="1"/>
    <col min="3" max="3" width="18.125" style="38" customWidth="1"/>
    <col min="4" max="4" width="5.875" style="38" customWidth="1"/>
    <col min="5" max="252" width="13.375" style="38" customWidth="1"/>
    <col min="253" max="16384" width="13.375" style="39" customWidth="1"/>
  </cols>
  <sheetData>
    <row r="1" spans="1:2" ht="32.25" customHeight="1">
      <c r="A1" s="37"/>
      <c r="B1" s="37"/>
    </row>
    <row r="2" spans="1:3" s="35" customFormat="1" ht="58.5" customHeight="1">
      <c r="A2" s="40" t="s">
        <v>449</v>
      </c>
      <c r="B2" s="41"/>
      <c r="C2" s="41"/>
    </row>
    <row r="3" spans="1:5" ht="32.25" customHeight="1">
      <c r="A3" s="42"/>
      <c r="B3" s="42"/>
      <c r="C3" s="37" t="s">
        <v>450</v>
      </c>
      <c r="E3" s="39"/>
    </row>
    <row r="4" spans="1:3" s="36" customFormat="1" ht="32.25" customHeight="1">
      <c r="A4" s="43" t="s">
        <v>35</v>
      </c>
      <c r="B4" s="43" t="s">
        <v>451</v>
      </c>
      <c r="C4" s="44" t="s">
        <v>3</v>
      </c>
    </row>
    <row r="5" spans="1:3" s="36" customFormat="1" ht="32.25" customHeight="1">
      <c r="A5" s="45"/>
      <c r="B5" s="46"/>
      <c r="C5" s="47"/>
    </row>
    <row r="6" spans="1:3" s="36" customFormat="1" ht="32.25" customHeight="1">
      <c r="A6" s="48" t="s">
        <v>452</v>
      </c>
      <c r="B6" s="49">
        <v>7500</v>
      </c>
      <c r="C6" s="50"/>
    </row>
    <row r="7" spans="1:3" s="37" customFormat="1" ht="32.25" customHeight="1">
      <c r="A7" s="48" t="s">
        <v>453</v>
      </c>
      <c r="B7" s="49">
        <v>6350</v>
      </c>
      <c r="C7" s="50"/>
    </row>
    <row r="8" spans="1:3" s="37" customFormat="1" ht="32.25" customHeight="1">
      <c r="A8" s="48" t="s">
        <v>454</v>
      </c>
      <c r="B8" s="49"/>
      <c r="C8" s="50">
        <v>0</v>
      </c>
    </row>
    <row r="9" s="37" customFormat="1" ht="32.25" customHeight="1"/>
    <row r="10" s="37" customFormat="1" ht="32.25" customHeight="1"/>
  </sheetData>
  <sheetProtection/>
  <mergeCells count="4">
    <mergeCell ref="A2:C2"/>
    <mergeCell ref="A4:A5"/>
    <mergeCell ref="B4:B5"/>
    <mergeCell ref="C4:C5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6">
      <selection activeCell="B6" sqref="B6"/>
    </sheetView>
  </sheetViews>
  <sheetFormatPr defaultColWidth="9.00390625" defaultRowHeight="14.25"/>
  <cols>
    <col min="1" max="1" width="21.625" style="0" customWidth="1"/>
    <col min="2" max="2" width="12.50390625" style="0" customWidth="1"/>
    <col min="3" max="3" width="41.50390625" style="0" customWidth="1"/>
    <col min="4" max="4" width="14.625" style="0" customWidth="1"/>
  </cols>
  <sheetData>
    <row r="1" spans="1:4" ht="73.5" customHeight="1">
      <c r="A1" s="27" t="s">
        <v>455</v>
      </c>
      <c r="B1" s="28"/>
      <c r="C1" s="28"/>
      <c r="D1" s="28"/>
    </row>
    <row r="2" spans="3:4" ht="24.75" customHeight="1">
      <c r="C2" s="17" t="s">
        <v>456</v>
      </c>
      <c r="D2" s="17"/>
    </row>
    <row r="3" spans="1:4" ht="31.5" customHeight="1">
      <c r="A3" s="3" t="s">
        <v>35</v>
      </c>
      <c r="B3" s="18" t="s">
        <v>36</v>
      </c>
      <c r="C3" s="3" t="s">
        <v>457</v>
      </c>
      <c r="D3" s="18" t="s">
        <v>37</v>
      </c>
    </row>
    <row r="4" spans="1:4" ht="31.5" customHeight="1">
      <c r="A4" s="2" t="s">
        <v>458</v>
      </c>
      <c r="B4" s="3">
        <v>0</v>
      </c>
      <c r="C4" s="9" t="s">
        <v>459</v>
      </c>
      <c r="D4" s="19">
        <v>7</v>
      </c>
    </row>
    <row r="5" spans="1:4" ht="31.5" customHeight="1">
      <c r="A5" s="2" t="s">
        <v>460</v>
      </c>
      <c r="B5" s="3">
        <v>215323</v>
      </c>
      <c r="C5" s="29" t="s">
        <v>461</v>
      </c>
      <c r="D5" s="19">
        <v>7</v>
      </c>
    </row>
    <row r="6" spans="1:4" ht="31.5" customHeight="1">
      <c r="A6" s="2" t="s">
        <v>462</v>
      </c>
      <c r="B6" s="3">
        <v>3</v>
      </c>
      <c r="C6" s="29" t="s">
        <v>463</v>
      </c>
      <c r="D6" s="19">
        <v>7</v>
      </c>
    </row>
    <row r="7" spans="1:4" ht="31.5" customHeight="1">
      <c r="A7" s="3"/>
      <c r="B7" s="3"/>
      <c r="C7" s="30" t="s">
        <v>464</v>
      </c>
      <c r="D7" s="3">
        <v>4</v>
      </c>
    </row>
    <row r="8" spans="1:4" ht="31.5" customHeight="1">
      <c r="A8" s="3"/>
      <c r="B8" s="3"/>
      <c r="C8" s="31" t="s">
        <v>465</v>
      </c>
      <c r="D8" s="3">
        <v>4</v>
      </c>
    </row>
    <row r="9" spans="1:4" ht="31.5" customHeight="1">
      <c r="A9" s="3"/>
      <c r="B9" s="3"/>
      <c r="C9" s="32" t="s">
        <v>466</v>
      </c>
      <c r="D9" s="3">
        <v>4</v>
      </c>
    </row>
    <row r="10" spans="1:4" ht="31.5" customHeight="1">
      <c r="A10" s="3"/>
      <c r="B10" s="3"/>
      <c r="C10" s="20" t="s">
        <v>467</v>
      </c>
      <c r="D10" s="3">
        <f>D11</f>
        <v>210995</v>
      </c>
    </row>
    <row r="11" spans="1:4" ht="31.5" customHeight="1">
      <c r="A11" s="3"/>
      <c r="B11" s="3"/>
      <c r="C11" s="20" t="s">
        <v>468</v>
      </c>
      <c r="D11" s="3">
        <v>210995</v>
      </c>
    </row>
    <row r="12" spans="1:4" ht="31.5" customHeight="1">
      <c r="A12" s="3"/>
      <c r="B12" s="3"/>
      <c r="C12" s="20" t="s">
        <v>469</v>
      </c>
      <c r="D12" s="3">
        <v>210964</v>
      </c>
    </row>
    <row r="13" spans="1:4" ht="31.5" customHeight="1">
      <c r="A13" s="3"/>
      <c r="B13" s="3"/>
      <c r="C13" s="21" t="s">
        <v>470</v>
      </c>
      <c r="D13" s="3">
        <v>31</v>
      </c>
    </row>
    <row r="14" spans="1:4" ht="31.5" customHeight="1">
      <c r="A14" s="3"/>
      <c r="B14" s="3"/>
      <c r="C14" s="22" t="s">
        <v>471</v>
      </c>
      <c r="D14" s="3">
        <f>D15</f>
        <v>270</v>
      </c>
    </row>
    <row r="15" spans="1:4" ht="31.5" customHeight="1">
      <c r="A15" s="3"/>
      <c r="B15" s="3"/>
      <c r="C15" s="20" t="s">
        <v>472</v>
      </c>
      <c r="D15" s="3">
        <f>D16+D17+D18+D19</f>
        <v>270</v>
      </c>
    </row>
    <row r="16" spans="1:4" ht="31.5" customHeight="1">
      <c r="A16" s="3"/>
      <c r="B16" s="3"/>
      <c r="C16" s="33" t="s">
        <v>473</v>
      </c>
      <c r="D16" s="3">
        <v>226</v>
      </c>
    </row>
    <row r="17" spans="1:4" ht="31.5" customHeight="1">
      <c r="A17" s="3"/>
      <c r="B17" s="3"/>
      <c r="C17" s="33" t="s">
        <v>474</v>
      </c>
      <c r="D17" s="3">
        <v>3</v>
      </c>
    </row>
    <row r="18" spans="1:4" ht="31.5" customHeight="1">
      <c r="A18" s="3"/>
      <c r="B18" s="3"/>
      <c r="C18" s="33" t="s">
        <v>475</v>
      </c>
      <c r="D18" s="3">
        <v>30</v>
      </c>
    </row>
    <row r="19" spans="1:4" ht="31.5" customHeight="1">
      <c r="A19" s="3"/>
      <c r="B19" s="3"/>
      <c r="C19" s="33" t="s">
        <v>476</v>
      </c>
      <c r="D19" s="3">
        <v>11</v>
      </c>
    </row>
    <row r="20" spans="1:4" ht="31.5" customHeight="1">
      <c r="A20" s="3"/>
      <c r="B20" s="3"/>
      <c r="C20" s="34" t="s">
        <v>477</v>
      </c>
      <c r="D20" s="3">
        <v>4050</v>
      </c>
    </row>
    <row r="21" spans="1:4" ht="31.5" customHeight="1">
      <c r="A21" s="3"/>
      <c r="B21" s="3"/>
      <c r="C21" s="34" t="s">
        <v>478</v>
      </c>
      <c r="D21" s="3">
        <v>4050</v>
      </c>
    </row>
    <row r="22" spans="1:4" ht="31.5" customHeight="1">
      <c r="A22" s="3"/>
      <c r="B22" s="3"/>
      <c r="C22" s="29" t="s">
        <v>479</v>
      </c>
      <c r="D22" s="3">
        <v>4050</v>
      </c>
    </row>
    <row r="23" spans="1:4" ht="31.5" customHeight="1">
      <c r="A23" s="24" t="s">
        <v>480</v>
      </c>
      <c r="B23" s="3">
        <v>215326</v>
      </c>
      <c r="C23" s="25" t="s">
        <v>481</v>
      </c>
      <c r="D23" s="3">
        <f>D7+D10+D14+D4+D20</f>
        <v>215326</v>
      </c>
    </row>
    <row r="24" ht="52.5" customHeight="1">
      <c r="A24" s="26"/>
    </row>
  </sheetData>
  <sheetProtection/>
  <mergeCells count="2">
    <mergeCell ref="A1:D1"/>
    <mergeCell ref="C2:D2"/>
  </mergeCells>
  <printOptions horizontalCentered="1"/>
  <pageMargins left="0.5902777777777778" right="0.5902777777777778" top="0.7868055555555555" bottom="0.39305555555555555" header="0.5" footer="0.5"/>
  <pageSetup horizontalDpi="600" verticalDpi="6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4">
      <selection activeCell="A1" sqref="A1:D1"/>
    </sheetView>
  </sheetViews>
  <sheetFormatPr defaultColWidth="9.00390625" defaultRowHeight="14.25"/>
  <cols>
    <col min="1" max="1" width="21.625" style="0" customWidth="1"/>
    <col min="2" max="2" width="10.625" style="0" customWidth="1"/>
    <col min="3" max="3" width="34.50390625" style="0" customWidth="1"/>
    <col min="4" max="4" width="11.75390625" style="0" customWidth="1"/>
  </cols>
  <sheetData>
    <row r="1" spans="1:4" ht="48" customHeight="1">
      <c r="A1" s="14" t="s">
        <v>482</v>
      </c>
      <c r="B1" s="15"/>
      <c r="C1" s="16"/>
      <c r="D1" s="16"/>
    </row>
    <row r="2" spans="3:4" ht="24.75" customHeight="1">
      <c r="C2" s="17" t="s">
        <v>456</v>
      </c>
      <c r="D2" s="17"/>
    </row>
    <row r="3" spans="1:4" ht="36" customHeight="1">
      <c r="A3" s="3" t="s">
        <v>35</v>
      </c>
      <c r="B3" s="18" t="s">
        <v>483</v>
      </c>
      <c r="C3" s="3" t="s">
        <v>457</v>
      </c>
      <c r="D3" s="18" t="s">
        <v>484</v>
      </c>
    </row>
    <row r="4" spans="1:4" ht="36" customHeight="1">
      <c r="A4" s="2" t="s">
        <v>458</v>
      </c>
      <c r="B4" s="19">
        <v>0</v>
      </c>
      <c r="C4" s="2" t="s">
        <v>485</v>
      </c>
      <c r="D4" s="19">
        <v>4</v>
      </c>
    </row>
    <row r="5" spans="1:4" ht="36" customHeight="1">
      <c r="A5" s="2" t="s">
        <v>460</v>
      </c>
      <c r="B5" s="19">
        <v>96016</v>
      </c>
      <c r="C5" s="20" t="s">
        <v>465</v>
      </c>
      <c r="D5" s="19">
        <v>4</v>
      </c>
    </row>
    <row r="6" spans="1:4" ht="36" customHeight="1">
      <c r="A6" s="3"/>
      <c r="B6" s="19"/>
      <c r="C6" s="21" t="s">
        <v>486</v>
      </c>
      <c r="D6" s="19">
        <v>4</v>
      </c>
    </row>
    <row r="7" spans="1:4" ht="36" customHeight="1">
      <c r="A7" s="3"/>
      <c r="B7" s="19"/>
      <c r="C7" s="22" t="s">
        <v>487</v>
      </c>
      <c r="D7" s="19">
        <v>12</v>
      </c>
    </row>
    <row r="8" spans="1:4" ht="36" customHeight="1">
      <c r="A8" s="3"/>
      <c r="B8" s="19"/>
      <c r="C8" s="20" t="s">
        <v>488</v>
      </c>
      <c r="D8" s="19">
        <v>12</v>
      </c>
    </row>
    <row r="9" spans="1:4" ht="36" customHeight="1">
      <c r="A9" s="3"/>
      <c r="B9" s="19"/>
      <c r="C9" s="23" t="s">
        <v>489</v>
      </c>
      <c r="D9" s="19">
        <v>12</v>
      </c>
    </row>
    <row r="10" spans="1:4" ht="36" customHeight="1">
      <c r="A10" s="3"/>
      <c r="B10" s="19"/>
      <c r="C10" s="20" t="s">
        <v>467</v>
      </c>
      <c r="D10" s="19">
        <v>96000</v>
      </c>
    </row>
    <row r="11" spans="1:4" ht="36" customHeight="1">
      <c r="A11" s="3"/>
      <c r="B11" s="19"/>
      <c r="C11" s="20" t="s">
        <v>468</v>
      </c>
      <c r="D11" s="19">
        <v>96000</v>
      </c>
    </row>
    <row r="12" spans="1:4" ht="36" customHeight="1">
      <c r="A12" s="3"/>
      <c r="B12" s="19"/>
      <c r="C12" s="20" t="s">
        <v>469</v>
      </c>
      <c r="D12" s="19">
        <v>96000</v>
      </c>
    </row>
    <row r="13" spans="1:4" ht="36" customHeight="1">
      <c r="A13" s="24" t="s">
        <v>480</v>
      </c>
      <c r="B13" s="19">
        <f>B5</f>
        <v>96016</v>
      </c>
      <c r="C13" s="25" t="s">
        <v>481</v>
      </c>
      <c r="D13" s="19">
        <f>D4+D7+D10</f>
        <v>96016</v>
      </c>
    </row>
    <row r="14" ht="52.5" customHeight="1">
      <c r="A14" s="26"/>
    </row>
  </sheetData>
  <sheetProtection/>
  <mergeCells count="2">
    <mergeCell ref="A1:D1"/>
    <mergeCell ref="C2:D2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5" sqref="C5"/>
    </sheetView>
  </sheetViews>
  <sheetFormatPr defaultColWidth="9.00390625" defaultRowHeight="14.25"/>
  <cols>
    <col min="1" max="1" width="29.00390625" style="0" customWidth="1"/>
    <col min="2" max="2" width="11.375" style="0" customWidth="1"/>
    <col min="3" max="3" width="30.75390625" style="0" customWidth="1"/>
    <col min="4" max="4" width="11.25390625" style="0" customWidth="1"/>
  </cols>
  <sheetData>
    <row r="1" spans="1:4" ht="49.5" customHeight="1">
      <c r="A1" s="1" t="s">
        <v>490</v>
      </c>
      <c r="B1" s="1"/>
      <c r="C1" s="1"/>
      <c r="D1" s="1"/>
    </row>
    <row r="2" ht="14.25">
      <c r="D2" t="s">
        <v>1</v>
      </c>
    </row>
    <row r="3" spans="1:4" ht="34.5" customHeight="1">
      <c r="A3" s="2" t="s">
        <v>35</v>
      </c>
      <c r="B3" s="2" t="s">
        <v>36</v>
      </c>
      <c r="C3" s="2" t="s">
        <v>35</v>
      </c>
      <c r="D3" s="2" t="s">
        <v>37</v>
      </c>
    </row>
    <row r="4" spans="1:4" ht="34.5" customHeight="1">
      <c r="A4" s="2" t="s">
        <v>458</v>
      </c>
      <c r="B4" s="3"/>
      <c r="C4" s="4" t="s">
        <v>491</v>
      </c>
      <c r="D4" s="3">
        <v>142</v>
      </c>
    </row>
    <row r="5" spans="1:4" ht="30" customHeight="1">
      <c r="A5" s="2" t="s">
        <v>492</v>
      </c>
      <c r="B5" s="3">
        <v>142</v>
      </c>
      <c r="C5" s="11" t="s">
        <v>493</v>
      </c>
      <c r="D5" s="3">
        <v>15</v>
      </c>
    </row>
    <row r="6" spans="1:4" ht="32.25" customHeight="1">
      <c r="A6" s="3"/>
      <c r="B6" s="3"/>
      <c r="C6" s="11" t="s">
        <v>494</v>
      </c>
      <c r="D6" s="3">
        <v>127</v>
      </c>
    </row>
    <row r="7" spans="1:4" ht="30" customHeight="1">
      <c r="A7" s="12" t="s">
        <v>495</v>
      </c>
      <c r="B7" s="3">
        <v>142</v>
      </c>
      <c r="C7" s="13" t="s">
        <v>481</v>
      </c>
      <c r="D7" s="3">
        <v>142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29.00390625" style="0" customWidth="1"/>
    <col min="2" max="2" width="11.375" style="0" customWidth="1"/>
    <col min="3" max="3" width="27.375" style="0" customWidth="1"/>
    <col min="4" max="4" width="11.25390625" style="0" customWidth="1"/>
  </cols>
  <sheetData>
    <row r="1" spans="1:4" ht="49.5" customHeight="1">
      <c r="A1" s="1" t="s">
        <v>496</v>
      </c>
      <c r="B1" s="1"/>
      <c r="C1" s="1"/>
      <c r="D1" s="1"/>
    </row>
    <row r="2" ht="14.25">
      <c r="D2" t="s">
        <v>1</v>
      </c>
    </row>
    <row r="3" spans="1:4" ht="34.5" customHeight="1">
      <c r="A3" s="2" t="s">
        <v>35</v>
      </c>
      <c r="B3" s="2" t="s">
        <v>36</v>
      </c>
      <c r="C3" s="2" t="s">
        <v>35</v>
      </c>
      <c r="D3" s="2" t="s">
        <v>37</v>
      </c>
    </row>
    <row r="4" spans="1:4" ht="34.5" customHeight="1">
      <c r="A4" s="2" t="s">
        <v>458</v>
      </c>
      <c r="B4" s="3">
        <v>0</v>
      </c>
      <c r="C4" s="4" t="s">
        <v>491</v>
      </c>
      <c r="D4" s="3">
        <v>127</v>
      </c>
    </row>
    <row r="5" spans="1:4" ht="48" customHeight="1">
      <c r="A5" s="2" t="s">
        <v>492</v>
      </c>
      <c r="B5" s="3">
        <v>127</v>
      </c>
      <c r="C5" s="5" t="s">
        <v>494</v>
      </c>
      <c r="D5" s="3">
        <v>127</v>
      </c>
    </row>
    <row r="6" spans="1:4" ht="30" customHeight="1">
      <c r="A6" s="6" t="s">
        <v>495</v>
      </c>
      <c r="B6" s="7">
        <v>127</v>
      </c>
      <c r="C6" s="8" t="s">
        <v>481</v>
      </c>
      <c r="D6" s="9">
        <v>127</v>
      </c>
    </row>
    <row r="7" ht="33.75" customHeight="1">
      <c r="A7" s="1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1" ySplit="4" topLeftCell="B22" activePane="bottomRight" state="frozen"/>
      <selection pane="bottomRight" activeCell="P22" sqref="P22"/>
    </sheetView>
  </sheetViews>
  <sheetFormatPr defaultColWidth="9.00390625" defaultRowHeight="14.25"/>
  <cols>
    <col min="1" max="1" width="25.625" style="0" customWidth="1"/>
    <col min="2" max="4" width="12.625" style="0" customWidth="1"/>
    <col min="5" max="5" width="11.875" style="0" customWidth="1"/>
    <col min="6" max="6" width="11.125" style="0" hidden="1" customWidth="1"/>
    <col min="7" max="7" width="12.875" style="0" customWidth="1"/>
    <col min="8" max="8" width="11.75390625" style="0" hidden="1" customWidth="1"/>
    <col min="9" max="9" width="8.875" style="0" hidden="1" customWidth="1"/>
    <col min="10" max="10" width="9.25390625" style="0" hidden="1" customWidth="1"/>
    <col min="11" max="11" width="12.125" style="0" hidden="1" customWidth="1"/>
    <col min="12" max="12" width="6.625" style="0" customWidth="1"/>
  </cols>
  <sheetData>
    <row r="1" spans="1:7" ht="14.25">
      <c r="A1" s="191" t="s">
        <v>0</v>
      </c>
      <c r="B1" s="191"/>
      <c r="C1" s="191"/>
      <c r="D1" s="191"/>
      <c r="E1" s="191"/>
      <c r="F1" s="191"/>
      <c r="G1" s="191"/>
    </row>
    <row r="2" spans="1:7" ht="14.25">
      <c r="A2" s="191"/>
      <c r="B2" s="191"/>
      <c r="C2" s="191"/>
      <c r="D2" s="191"/>
      <c r="E2" s="191"/>
      <c r="F2" s="191"/>
      <c r="G2" s="191"/>
    </row>
    <row r="3" spans="1:7" ht="14.25">
      <c r="A3" s="192"/>
      <c r="B3" s="192"/>
      <c r="C3" s="192"/>
      <c r="D3" s="192"/>
      <c r="E3" s="192"/>
      <c r="F3" s="192"/>
      <c r="G3" s="192" t="s">
        <v>1</v>
      </c>
    </row>
    <row r="4" spans="1:11" ht="64.5" customHeight="1">
      <c r="A4" s="193" t="s">
        <v>2</v>
      </c>
      <c r="B4" s="193" t="s">
        <v>3</v>
      </c>
      <c r="C4" s="193" t="s">
        <v>4</v>
      </c>
      <c r="D4" s="194" t="s">
        <v>5</v>
      </c>
      <c r="E4" s="194" t="s">
        <v>6</v>
      </c>
      <c r="F4" s="194" t="s">
        <v>7</v>
      </c>
      <c r="G4" s="194" t="s">
        <v>8</v>
      </c>
      <c r="H4" t="s">
        <v>9</v>
      </c>
      <c r="K4" t="s">
        <v>10</v>
      </c>
    </row>
    <row r="5" spans="1:11" ht="30" customHeight="1">
      <c r="A5" s="195" t="s">
        <v>11</v>
      </c>
      <c r="B5" s="196">
        <f>SUM(B6:B27)</f>
        <v>111207</v>
      </c>
      <c r="C5" s="196">
        <f>SUM(C6:C27)</f>
        <v>131913</v>
      </c>
      <c r="D5" s="196">
        <f>SUM(D6:D27)</f>
        <v>131913</v>
      </c>
      <c r="E5" s="197">
        <f aca="true" t="shared" si="0" ref="E5:E26">D5/C5</f>
        <v>1</v>
      </c>
      <c r="F5" s="198">
        <f>F6+F7+F8+F9+F10+F11+F12+F13+F14+F15+F16+F17+F19+F20+F21+F22+F27+F26+F24+F18</f>
        <v>107834</v>
      </c>
      <c r="G5" s="199">
        <f>D5/F5</f>
        <v>1.223296919338984</v>
      </c>
      <c r="H5">
        <v>95742</v>
      </c>
      <c r="I5" s="138">
        <f>(H5-B5)/B5</f>
        <v>-0.13906498691629124</v>
      </c>
      <c r="J5" s="9">
        <f>SUM(J6:J27)</f>
        <v>94512</v>
      </c>
      <c r="K5" s="138">
        <f>(D5-F5)/F5</f>
        <v>0.223296919338984</v>
      </c>
    </row>
    <row r="6" spans="1:11" ht="30" customHeight="1">
      <c r="A6" s="200" t="s">
        <v>12</v>
      </c>
      <c r="B6" s="125">
        <v>21817</v>
      </c>
      <c r="C6" s="196">
        <v>31486</v>
      </c>
      <c r="D6" s="196">
        <v>31486</v>
      </c>
      <c r="E6" s="197">
        <f t="shared" si="0"/>
        <v>1</v>
      </c>
      <c r="F6" s="198">
        <v>22344</v>
      </c>
      <c r="G6" s="199">
        <f aca="true" t="shared" si="1" ref="G6:G27">D6/F6</f>
        <v>1.4091478696741855</v>
      </c>
      <c r="H6">
        <v>23560</v>
      </c>
      <c r="I6" s="138">
        <f aca="true" t="shared" si="2" ref="I6:I27">(H6-B6)/B6</f>
        <v>0.07989182747398818</v>
      </c>
      <c r="J6" s="9">
        <v>24984</v>
      </c>
      <c r="K6" s="138">
        <f aca="true" t="shared" si="3" ref="K6:K27">(D6-F6)/F6</f>
        <v>0.4091478696741855</v>
      </c>
    </row>
    <row r="7" spans="1:11" ht="30" customHeight="1">
      <c r="A7" s="200" t="s">
        <v>13</v>
      </c>
      <c r="B7" s="125">
        <v>190</v>
      </c>
      <c r="C7" s="196">
        <v>184</v>
      </c>
      <c r="D7" s="196">
        <v>184</v>
      </c>
      <c r="E7" s="197">
        <f t="shared" si="0"/>
        <v>1</v>
      </c>
      <c r="F7" s="198">
        <v>193</v>
      </c>
      <c r="G7" s="199">
        <f t="shared" si="1"/>
        <v>0.9533678756476683</v>
      </c>
      <c r="H7">
        <v>153</v>
      </c>
      <c r="I7" s="138">
        <f t="shared" si="2"/>
        <v>-0.19473684210526315</v>
      </c>
      <c r="J7" s="9">
        <v>152</v>
      </c>
      <c r="K7" s="138">
        <f t="shared" si="3"/>
        <v>-0.046632124352331605</v>
      </c>
    </row>
    <row r="8" spans="1:11" ht="30" customHeight="1">
      <c r="A8" s="200" t="s">
        <v>14</v>
      </c>
      <c r="B8" s="125">
        <v>4245</v>
      </c>
      <c r="C8" s="196">
        <v>3664</v>
      </c>
      <c r="D8" s="196">
        <v>3664</v>
      </c>
      <c r="E8" s="197">
        <f t="shared" si="0"/>
        <v>1</v>
      </c>
      <c r="F8" s="198">
        <v>3738</v>
      </c>
      <c r="G8" s="199">
        <f t="shared" si="1"/>
        <v>0.980203317281969</v>
      </c>
      <c r="H8">
        <v>5421</v>
      </c>
      <c r="I8" s="138">
        <f t="shared" si="2"/>
        <v>0.27703180212014133</v>
      </c>
      <c r="J8" s="9">
        <v>4965</v>
      </c>
      <c r="K8" s="138">
        <f t="shared" si="3"/>
        <v>-0.019796682718031033</v>
      </c>
    </row>
    <row r="9" spans="1:11" ht="30" customHeight="1">
      <c r="A9" s="200" t="s">
        <v>15</v>
      </c>
      <c r="B9" s="125">
        <v>22468</v>
      </c>
      <c r="C9" s="201">
        <v>23734</v>
      </c>
      <c r="D9" s="201">
        <v>23734</v>
      </c>
      <c r="E9" s="197">
        <f t="shared" si="0"/>
        <v>1</v>
      </c>
      <c r="F9" s="198">
        <v>16084</v>
      </c>
      <c r="G9" s="199">
        <f t="shared" si="1"/>
        <v>1.4756279532454613</v>
      </c>
      <c r="H9">
        <v>16362</v>
      </c>
      <c r="I9" s="138">
        <f t="shared" si="2"/>
        <v>-0.2717642869859356</v>
      </c>
      <c r="J9" s="210">
        <v>15727</v>
      </c>
      <c r="K9" s="138">
        <f t="shared" si="3"/>
        <v>0.4756279532454613</v>
      </c>
    </row>
    <row r="10" spans="1:11" ht="30" customHeight="1">
      <c r="A10" s="200" t="s">
        <v>16</v>
      </c>
      <c r="B10" s="125">
        <v>4446</v>
      </c>
      <c r="C10" s="201">
        <v>5684</v>
      </c>
      <c r="D10" s="201">
        <v>5684</v>
      </c>
      <c r="E10" s="197">
        <f t="shared" si="0"/>
        <v>1</v>
      </c>
      <c r="F10" s="198">
        <v>4380</v>
      </c>
      <c r="G10" s="199">
        <f t="shared" si="1"/>
        <v>1.297716894977169</v>
      </c>
      <c r="H10">
        <v>452</v>
      </c>
      <c r="I10" s="138">
        <f t="shared" si="2"/>
        <v>-0.8983355825461089</v>
      </c>
      <c r="J10" s="210">
        <v>917</v>
      </c>
      <c r="K10" s="138">
        <f t="shared" si="3"/>
        <v>0.29771689497716897</v>
      </c>
    </row>
    <row r="11" spans="1:11" ht="30" customHeight="1">
      <c r="A11" s="200" t="s">
        <v>17</v>
      </c>
      <c r="B11" s="125">
        <v>925</v>
      </c>
      <c r="C11" s="201">
        <v>876</v>
      </c>
      <c r="D11" s="201">
        <v>876</v>
      </c>
      <c r="E11" s="197">
        <f t="shared" si="0"/>
        <v>1</v>
      </c>
      <c r="F11" s="198">
        <v>324</v>
      </c>
      <c r="G11" s="199">
        <f t="shared" si="1"/>
        <v>2.7037037037037037</v>
      </c>
      <c r="H11">
        <v>513</v>
      </c>
      <c r="I11" s="138">
        <f t="shared" si="2"/>
        <v>-0.4454054054054054</v>
      </c>
      <c r="J11" s="210">
        <v>651</v>
      </c>
      <c r="K11" s="138">
        <f t="shared" si="3"/>
        <v>1.7037037037037037</v>
      </c>
    </row>
    <row r="12" spans="1:11" ht="30" customHeight="1">
      <c r="A12" s="200" t="s">
        <v>18</v>
      </c>
      <c r="B12" s="125">
        <v>12926</v>
      </c>
      <c r="C12" s="201">
        <v>13063</v>
      </c>
      <c r="D12" s="201">
        <v>13063</v>
      </c>
      <c r="E12" s="197">
        <f t="shared" si="0"/>
        <v>1</v>
      </c>
      <c r="F12" s="198">
        <v>12725</v>
      </c>
      <c r="G12" s="199">
        <f t="shared" si="1"/>
        <v>1.0265618860510806</v>
      </c>
      <c r="H12">
        <v>12085</v>
      </c>
      <c r="I12" s="138">
        <f t="shared" si="2"/>
        <v>-0.0650626643973387</v>
      </c>
      <c r="J12" s="210">
        <v>11430</v>
      </c>
      <c r="K12" s="138">
        <f t="shared" si="3"/>
        <v>0.02656188605108055</v>
      </c>
    </row>
    <row r="13" spans="1:11" ht="30" customHeight="1">
      <c r="A13" s="200" t="s">
        <v>19</v>
      </c>
      <c r="B13" s="131">
        <v>11757</v>
      </c>
      <c r="C13" s="201">
        <v>13908</v>
      </c>
      <c r="D13" s="201">
        <v>13908</v>
      </c>
      <c r="E13" s="197">
        <f t="shared" si="0"/>
        <v>1</v>
      </c>
      <c r="F13" s="198">
        <v>11512</v>
      </c>
      <c r="G13" s="199">
        <f t="shared" si="1"/>
        <v>1.2081306462821404</v>
      </c>
      <c r="H13">
        <v>7964</v>
      </c>
      <c r="I13" s="138">
        <f t="shared" si="2"/>
        <v>-0.32261631368546395</v>
      </c>
      <c r="J13" s="210">
        <v>11200</v>
      </c>
      <c r="K13" s="138">
        <f t="shared" si="3"/>
        <v>0.20813064628214037</v>
      </c>
    </row>
    <row r="14" spans="1:11" ht="30" customHeight="1">
      <c r="A14" s="200" t="s">
        <v>20</v>
      </c>
      <c r="B14" s="125">
        <v>4239</v>
      </c>
      <c r="C14" s="201">
        <v>5642</v>
      </c>
      <c r="D14" s="201">
        <v>5642</v>
      </c>
      <c r="E14" s="197">
        <f t="shared" si="0"/>
        <v>1</v>
      </c>
      <c r="F14" s="198">
        <v>4948</v>
      </c>
      <c r="G14" s="199">
        <f t="shared" si="1"/>
        <v>1.1402586903799514</v>
      </c>
      <c r="H14">
        <v>2540</v>
      </c>
      <c r="I14" s="138">
        <f t="shared" si="2"/>
        <v>-0.4008020759613116</v>
      </c>
      <c r="J14" s="210">
        <v>2270</v>
      </c>
      <c r="K14" s="138">
        <f t="shared" si="3"/>
        <v>0.1402586903799515</v>
      </c>
    </row>
    <row r="15" spans="1:11" ht="30" customHeight="1">
      <c r="A15" s="200" t="s">
        <v>21</v>
      </c>
      <c r="B15" s="125">
        <v>20361</v>
      </c>
      <c r="C15" s="201">
        <v>24876</v>
      </c>
      <c r="D15" s="201">
        <v>24876</v>
      </c>
      <c r="E15" s="197">
        <f t="shared" si="0"/>
        <v>1</v>
      </c>
      <c r="F15" s="198">
        <v>26070</v>
      </c>
      <c r="G15" s="199">
        <f t="shared" si="1"/>
        <v>0.9542002301495972</v>
      </c>
      <c r="H15">
        <v>19802</v>
      </c>
      <c r="I15" s="138">
        <f t="shared" si="2"/>
        <v>-0.027454447227542852</v>
      </c>
      <c r="J15" s="210">
        <v>15805</v>
      </c>
      <c r="K15" s="138">
        <f t="shared" si="3"/>
        <v>-0.04579976985040276</v>
      </c>
    </row>
    <row r="16" spans="1:11" ht="30" customHeight="1">
      <c r="A16" s="200" t="s">
        <v>22</v>
      </c>
      <c r="B16" s="125">
        <v>1079</v>
      </c>
      <c r="C16" s="201">
        <v>1345</v>
      </c>
      <c r="D16" s="201">
        <v>1345</v>
      </c>
      <c r="E16" s="197">
        <f t="shared" si="0"/>
        <v>1</v>
      </c>
      <c r="F16" s="198">
        <v>1855</v>
      </c>
      <c r="G16" s="199">
        <f t="shared" si="1"/>
        <v>0.7250673854447439</v>
      </c>
      <c r="H16">
        <v>1700</v>
      </c>
      <c r="I16" s="138">
        <f t="shared" si="2"/>
        <v>0.5755329008341057</v>
      </c>
      <c r="J16" s="210">
        <v>1470</v>
      </c>
      <c r="K16" s="138">
        <f t="shared" si="3"/>
        <v>-0.2749326145552561</v>
      </c>
    </row>
    <row r="17" spans="1:11" ht="30" customHeight="1">
      <c r="A17" s="200" t="s">
        <v>23</v>
      </c>
      <c r="B17" s="125"/>
      <c r="C17" s="201">
        <v>259</v>
      </c>
      <c r="D17" s="201">
        <v>259</v>
      </c>
      <c r="E17" s="197">
        <f t="shared" si="0"/>
        <v>1</v>
      </c>
      <c r="F17" s="198">
        <v>204</v>
      </c>
      <c r="G17" s="199">
        <f t="shared" si="1"/>
        <v>1.2696078431372548</v>
      </c>
      <c r="H17">
        <v>264</v>
      </c>
      <c r="I17" s="138"/>
      <c r="J17" s="210">
        <v>261</v>
      </c>
      <c r="K17" s="138">
        <f t="shared" si="3"/>
        <v>0.2696078431372549</v>
      </c>
    </row>
    <row r="18" spans="1:11" ht="30" customHeight="1">
      <c r="A18" s="200" t="s">
        <v>24</v>
      </c>
      <c r="B18" s="125"/>
      <c r="C18" s="201"/>
      <c r="D18" s="201"/>
      <c r="E18" s="197"/>
      <c r="F18" s="198">
        <v>157</v>
      </c>
      <c r="G18" s="199"/>
      <c r="I18" s="138"/>
      <c r="J18" s="210"/>
      <c r="K18" s="138"/>
    </row>
    <row r="19" spans="1:11" ht="30" customHeight="1">
      <c r="A19" s="202" t="s">
        <v>25</v>
      </c>
      <c r="B19" s="125">
        <v>2</v>
      </c>
      <c r="C19" s="203">
        <v>222</v>
      </c>
      <c r="D19" s="203">
        <v>222</v>
      </c>
      <c r="E19" s="197">
        <f>D20/C20</f>
        <v>1</v>
      </c>
      <c r="F19" s="198">
        <v>6</v>
      </c>
      <c r="G19" s="199">
        <f t="shared" si="1"/>
        <v>37</v>
      </c>
      <c r="I19" s="138">
        <f t="shared" si="2"/>
        <v>-1</v>
      </c>
      <c r="J19" s="210">
        <v>336</v>
      </c>
      <c r="K19" s="138">
        <f t="shared" si="3"/>
        <v>36</v>
      </c>
    </row>
    <row r="20" spans="1:11" ht="30" customHeight="1">
      <c r="A20" s="202" t="s">
        <v>26</v>
      </c>
      <c r="B20" s="125">
        <v>87</v>
      </c>
      <c r="C20" s="125">
        <v>91</v>
      </c>
      <c r="D20" s="125">
        <v>91</v>
      </c>
      <c r="E20" s="197">
        <f t="shared" si="0"/>
        <v>1</v>
      </c>
      <c r="F20" s="198">
        <v>84</v>
      </c>
      <c r="G20" s="199">
        <f t="shared" si="1"/>
        <v>1.0833333333333333</v>
      </c>
      <c r="H20">
        <v>90</v>
      </c>
      <c r="I20" s="138">
        <f t="shared" si="2"/>
        <v>0.034482758620689655</v>
      </c>
      <c r="J20" s="210">
        <v>79</v>
      </c>
      <c r="K20" s="138">
        <f t="shared" si="3"/>
        <v>0.08333333333333333</v>
      </c>
    </row>
    <row r="21" spans="1:11" ht="30" customHeight="1">
      <c r="A21" s="202" t="s">
        <v>27</v>
      </c>
      <c r="B21" s="125">
        <v>162</v>
      </c>
      <c r="C21" s="125">
        <v>86</v>
      </c>
      <c r="D21" s="125">
        <v>86</v>
      </c>
      <c r="E21" s="197">
        <f t="shared" si="0"/>
        <v>1</v>
      </c>
      <c r="F21" s="198">
        <v>134</v>
      </c>
      <c r="G21" s="199">
        <f t="shared" si="1"/>
        <v>0.6417910447761194</v>
      </c>
      <c r="H21">
        <v>380</v>
      </c>
      <c r="I21" s="138">
        <f t="shared" si="2"/>
        <v>1.345679012345679</v>
      </c>
      <c r="J21" s="210">
        <v>204</v>
      </c>
      <c r="K21" s="138">
        <f t="shared" si="3"/>
        <v>-0.3582089552238806</v>
      </c>
    </row>
    <row r="22" spans="1:11" ht="30" customHeight="1">
      <c r="A22" s="204" t="s">
        <v>28</v>
      </c>
      <c r="B22" s="125">
        <v>3578</v>
      </c>
      <c r="C22" s="205">
        <v>5594</v>
      </c>
      <c r="D22" s="205">
        <v>5594</v>
      </c>
      <c r="E22" s="206">
        <f t="shared" si="0"/>
        <v>1</v>
      </c>
      <c r="F22" s="207">
        <v>2259</v>
      </c>
      <c r="G22" s="199">
        <f t="shared" si="1"/>
        <v>2.476316954404604</v>
      </c>
      <c r="H22">
        <v>2624</v>
      </c>
      <c r="I22" s="138">
        <f t="shared" si="2"/>
        <v>-0.26662940190050305</v>
      </c>
      <c r="J22" s="211">
        <v>3974</v>
      </c>
      <c r="K22" s="138">
        <f t="shared" si="3"/>
        <v>1.4763169544046038</v>
      </c>
    </row>
    <row r="23" spans="1:11" ht="30" customHeight="1">
      <c r="A23" s="204" t="s">
        <v>29</v>
      </c>
      <c r="B23" s="125"/>
      <c r="C23" s="205">
        <v>231</v>
      </c>
      <c r="D23" s="205">
        <v>231</v>
      </c>
      <c r="E23" s="206">
        <f t="shared" si="0"/>
        <v>1</v>
      </c>
      <c r="F23" s="207"/>
      <c r="G23" s="199"/>
      <c r="I23" s="138"/>
      <c r="J23" s="211"/>
      <c r="K23" s="138"/>
    </row>
    <row r="24" spans="1:11" ht="30" customHeight="1">
      <c r="A24" s="204" t="s">
        <v>30</v>
      </c>
      <c r="B24" s="125">
        <v>753</v>
      </c>
      <c r="C24" s="205">
        <v>763</v>
      </c>
      <c r="D24" s="205">
        <v>763</v>
      </c>
      <c r="E24" s="206">
        <f t="shared" si="0"/>
        <v>1</v>
      </c>
      <c r="F24" s="207">
        <v>684</v>
      </c>
      <c r="G24" s="199">
        <f t="shared" si="1"/>
        <v>1.1154970760233918</v>
      </c>
      <c r="I24" s="138"/>
      <c r="J24" s="212"/>
      <c r="K24" s="138">
        <f t="shared" si="3"/>
        <v>0.1154970760233918</v>
      </c>
    </row>
    <row r="25" spans="1:11" ht="30" customHeight="1">
      <c r="A25" s="196" t="s">
        <v>31</v>
      </c>
      <c r="B25" s="125">
        <v>2000</v>
      </c>
      <c r="C25" s="196"/>
      <c r="D25" s="196"/>
      <c r="E25" s="206"/>
      <c r="F25" s="198"/>
      <c r="G25" s="199"/>
      <c r="H25">
        <v>1000</v>
      </c>
      <c r="I25" s="138">
        <f t="shared" si="2"/>
        <v>-0.5</v>
      </c>
      <c r="K25" s="138"/>
    </row>
    <row r="26" spans="1:11" ht="30" customHeight="1">
      <c r="A26" s="196" t="s">
        <v>32</v>
      </c>
      <c r="B26" s="208"/>
      <c r="C26" s="196">
        <v>8</v>
      </c>
      <c r="D26" s="196">
        <v>8</v>
      </c>
      <c r="E26" s="206">
        <f t="shared" si="0"/>
        <v>1</v>
      </c>
      <c r="F26" s="198">
        <v>6</v>
      </c>
      <c r="G26" s="199">
        <f t="shared" si="1"/>
        <v>1.3333333333333333</v>
      </c>
      <c r="H26">
        <v>732</v>
      </c>
      <c r="I26" s="138"/>
      <c r="J26" s="212">
        <v>5</v>
      </c>
      <c r="K26" s="138">
        <f t="shared" si="3"/>
        <v>0.3333333333333333</v>
      </c>
    </row>
    <row r="27" spans="1:11" ht="30" customHeight="1">
      <c r="A27" s="202" t="s">
        <v>33</v>
      </c>
      <c r="B27" s="208">
        <v>172</v>
      </c>
      <c r="C27" s="196">
        <v>197</v>
      </c>
      <c r="D27" s="196">
        <v>197</v>
      </c>
      <c r="E27" s="197">
        <v>1</v>
      </c>
      <c r="F27" s="198">
        <v>127</v>
      </c>
      <c r="G27" s="199">
        <f t="shared" si="1"/>
        <v>1.5511811023622046</v>
      </c>
      <c r="H27">
        <v>100</v>
      </c>
      <c r="I27" s="138">
        <f t="shared" si="2"/>
        <v>-0.4186046511627907</v>
      </c>
      <c r="J27" s="9">
        <v>82</v>
      </c>
      <c r="K27" s="138">
        <f t="shared" si="3"/>
        <v>0.5511811023622047</v>
      </c>
    </row>
    <row r="28" spans="2:4" ht="14.25">
      <c r="B28" s="209"/>
      <c r="C28" s="209"/>
      <c r="D28" s="209"/>
    </row>
  </sheetData>
  <sheetProtection/>
  <mergeCells count="1">
    <mergeCell ref="A1:G2"/>
  </mergeCells>
  <printOptions horizontalCentered="1" verticalCentered="1"/>
  <pageMargins left="0.5902777777777778" right="0.5902777777777778" top="0.7868055555555555" bottom="0.39305555555555555" header="0.20069444444444445" footer="0.5118055555555555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9" sqref="A9"/>
    </sheetView>
  </sheetViews>
  <sheetFormatPr defaultColWidth="9.00390625" defaultRowHeight="14.25"/>
  <cols>
    <col min="1" max="1" width="25.25390625" style="171" customWidth="1"/>
    <col min="2" max="2" width="11.375" style="171" customWidth="1"/>
    <col min="3" max="3" width="24.875" style="171" customWidth="1"/>
    <col min="4" max="4" width="15.00390625" style="171" customWidth="1"/>
    <col min="5" max="16384" width="9.00390625" style="171" customWidth="1"/>
  </cols>
  <sheetData>
    <row r="1" ht="18" customHeight="1">
      <c r="A1" s="170"/>
    </row>
    <row r="2" spans="1:4" s="170" customFormat="1" ht="49.5" customHeight="1">
      <c r="A2" s="172" t="s">
        <v>34</v>
      </c>
      <c r="B2" s="173"/>
      <c r="C2" s="173"/>
      <c r="D2" s="173"/>
    </row>
    <row r="3" spans="1:4" ht="20.25" customHeight="1">
      <c r="A3" s="170"/>
      <c r="D3" s="174" t="s">
        <v>1</v>
      </c>
    </row>
    <row r="4" spans="1:4" ht="34.5" customHeight="1">
      <c r="A4" s="175" t="s">
        <v>35</v>
      </c>
      <c r="B4" s="175" t="s">
        <v>36</v>
      </c>
      <c r="C4" s="175" t="s">
        <v>35</v>
      </c>
      <c r="D4" s="175" t="s">
        <v>37</v>
      </c>
    </row>
    <row r="5" spans="1:4" ht="36" customHeight="1">
      <c r="A5" s="176" t="s">
        <v>38</v>
      </c>
      <c r="B5" s="177">
        <v>78250</v>
      </c>
      <c r="C5" s="176" t="s">
        <v>39</v>
      </c>
      <c r="D5" s="178">
        <f>D6+D7</f>
        <v>114292</v>
      </c>
    </row>
    <row r="6" spans="1:4" ht="36" customHeight="1">
      <c r="A6" s="179" t="s">
        <v>40</v>
      </c>
      <c r="B6" s="180">
        <f>B7+B8+B9</f>
        <v>38839</v>
      </c>
      <c r="C6" s="181" t="s">
        <v>41</v>
      </c>
      <c r="D6" s="182">
        <v>114268</v>
      </c>
    </row>
    <row r="7" spans="1:4" ht="36" customHeight="1">
      <c r="A7" s="179" t="s">
        <v>42</v>
      </c>
      <c r="B7" s="180">
        <v>5056</v>
      </c>
      <c r="C7" s="183" t="s">
        <v>43</v>
      </c>
      <c r="D7" s="184">
        <v>24</v>
      </c>
    </row>
    <row r="8" spans="1:4" ht="36" customHeight="1">
      <c r="A8" s="185" t="s">
        <v>44</v>
      </c>
      <c r="B8" s="180">
        <v>33759</v>
      </c>
      <c r="C8" s="179" t="s">
        <v>45</v>
      </c>
      <c r="D8" s="180">
        <v>5350</v>
      </c>
    </row>
    <row r="9" spans="1:4" ht="36" customHeight="1">
      <c r="A9" s="186" t="s">
        <v>46</v>
      </c>
      <c r="B9" s="184">
        <v>24</v>
      </c>
      <c r="C9" s="179"/>
      <c r="D9" s="184"/>
    </row>
    <row r="10" spans="1:4" ht="36" customHeight="1">
      <c r="A10" s="185" t="s">
        <v>47</v>
      </c>
      <c r="B10" s="187">
        <v>2553</v>
      </c>
      <c r="C10" s="182"/>
      <c r="D10" s="182"/>
    </row>
    <row r="11" spans="1:4" ht="36" customHeight="1">
      <c r="A11" s="188" t="s">
        <v>48</v>
      </c>
      <c r="B11" s="189">
        <f>B5+B6+B10</f>
        <v>119642</v>
      </c>
      <c r="C11" s="188" t="s">
        <v>49</v>
      </c>
      <c r="D11" s="189">
        <f>D5+D8</f>
        <v>119642</v>
      </c>
    </row>
    <row r="12" ht="14.25">
      <c r="C12" s="190"/>
    </row>
    <row r="13" ht="14.25">
      <c r="C13" s="190"/>
    </row>
    <row r="14" ht="14.25">
      <c r="C14" s="190"/>
    </row>
    <row r="15" ht="14.25">
      <c r="C15" s="190"/>
    </row>
    <row r="16" ht="14.25">
      <c r="C16" s="190"/>
    </row>
    <row r="17" ht="14.25">
      <c r="C17" s="190"/>
    </row>
    <row r="18" ht="14.25">
      <c r="C18" s="190"/>
    </row>
    <row r="19" ht="14.25">
      <c r="C19" s="190"/>
    </row>
    <row r="20" ht="14.25">
      <c r="C20" s="190"/>
    </row>
    <row r="21" ht="14.25">
      <c r="C21" s="190"/>
    </row>
    <row r="22" ht="14.25">
      <c r="C22" s="190"/>
    </row>
    <row r="23" ht="14.25">
      <c r="C23" s="190"/>
    </row>
    <row r="24" ht="14.25">
      <c r="C24" s="190"/>
    </row>
    <row r="25" ht="14.25">
      <c r="C25" s="190"/>
    </row>
    <row r="26" ht="14.25">
      <c r="C26" s="190"/>
    </row>
    <row r="27" ht="14.25">
      <c r="C27" s="190"/>
    </row>
    <row r="28" ht="14.25">
      <c r="C28" s="190"/>
    </row>
    <row r="29" ht="14.25">
      <c r="C29" s="190"/>
    </row>
    <row r="30" ht="14.25">
      <c r="C30" s="190"/>
    </row>
  </sheetData>
  <sheetProtection/>
  <mergeCells count="1">
    <mergeCell ref="A2:D2"/>
  </mergeCells>
  <printOptions horizontalCentered="1"/>
  <pageMargins left="0.5902777777777778" right="0.5902777777777778" top="0.7868055555555555" bottom="0.3930555555555555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70" zoomScaleNormal="70" workbookViewId="0" topLeftCell="A1">
      <selection activeCell="H5" sqref="H5"/>
    </sheetView>
  </sheetViews>
  <sheetFormatPr defaultColWidth="9.00390625" defaultRowHeight="14.25"/>
  <cols>
    <col min="1" max="1" width="32.00390625" style="0" customWidth="1"/>
    <col min="2" max="2" width="23.75390625" style="0" customWidth="1"/>
    <col min="3" max="3" width="22.25390625" style="0" customWidth="1"/>
    <col min="4" max="4" width="23.375" style="0" customWidth="1"/>
    <col min="5" max="5" width="10.625" style="0" hidden="1" customWidth="1"/>
  </cols>
  <sheetData>
    <row r="1" spans="1:4" ht="49.5" customHeight="1">
      <c r="A1" s="14" t="s">
        <v>50</v>
      </c>
      <c r="B1" s="14"/>
      <c r="C1" s="14"/>
      <c r="D1" s="14"/>
    </row>
    <row r="2" spans="1:4" ht="18.75">
      <c r="A2" s="158"/>
      <c r="B2" s="158"/>
      <c r="C2" s="158"/>
      <c r="D2" s="17" t="s">
        <v>1</v>
      </c>
    </row>
    <row r="3" spans="1:4" ht="15.75" customHeight="1">
      <c r="A3" s="71" t="s">
        <v>51</v>
      </c>
      <c r="B3" s="71" t="s">
        <v>52</v>
      </c>
      <c r="C3" s="159" t="s">
        <v>53</v>
      </c>
      <c r="D3" s="71" t="s">
        <v>54</v>
      </c>
    </row>
    <row r="4" spans="1:4" ht="14.25" customHeight="1">
      <c r="A4" s="71"/>
      <c r="B4" s="71"/>
      <c r="C4" s="160"/>
      <c r="D4" s="71"/>
    </row>
    <row r="5" spans="1:4" ht="21" customHeight="1">
      <c r="A5" s="71"/>
      <c r="B5" s="71"/>
      <c r="C5" s="161"/>
      <c r="D5" s="71"/>
    </row>
    <row r="6" spans="1:5" ht="36" customHeight="1">
      <c r="A6" s="162" t="s">
        <v>55</v>
      </c>
      <c r="B6" s="163">
        <f>B7+B19</f>
        <v>72453</v>
      </c>
      <c r="C6" s="164">
        <f>C7+C19</f>
        <v>78250</v>
      </c>
      <c r="D6" s="165">
        <f>C6/B6</f>
        <v>1.0800104895587483</v>
      </c>
      <c r="E6">
        <f>C6-B6</f>
        <v>5797</v>
      </c>
    </row>
    <row r="7" spans="1:5" ht="36" customHeight="1">
      <c r="A7" s="162" t="s">
        <v>56</v>
      </c>
      <c r="B7" s="163">
        <f>B8+B9+B10+B11+B12+B13+B14+B15+B16+B17+B18</f>
        <v>48528</v>
      </c>
      <c r="C7" s="163">
        <f>C8+C9+C10+C11+C12+C13+C14+C15+C16+C17+C18</f>
        <v>49020</v>
      </c>
      <c r="D7" s="165">
        <f aca="true" t="shared" si="0" ref="D7:D24">C7/B7</f>
        <v>1.0101384767556874</v>
      </c>
      <c r="E7">
        <f aca="true" t="shared" si="1" ref="E7:E24">C7-B7</f>
        <v>492</v>
      </c>
    </row>
    <row r="8" spans="1:5" ht="36" customHeight="1">
      <c r="A8" s="163" t="s">
        <v>57</v>
      </c>
      <c r="B8" s="166">
        <v>9610</v>
      </c>
      <c r="C8" s="166">
        <v>12000</v>
      </c>
      <c r="D8" s="165">
        <f t="shared" si="0"/>
        <v>1.2486992715920915</v>
      </c>
      <c r="E8">
        <f t="shared" si="1"/>
        <v>2390</v>
      </c>
    </row>
    <row r="9" spans="1:5" ht="36" customHeight="1">
      <c r="A9" s="163" t="s">
        <v>58</v>
      </c>
      <c r="B9" s="166">
        <v>1677</v>
      </c>
      <c r="C9" s="167">
        <v>3600</v>
      </c>
      <c r="D9" s="165">
        <f t="shared" si="0"/>
        <v>2.146690518783542</v>
      </c>
      <c r="E9">
        <f t="shared" si="1"/>
        <v>1923</v>
      </c>
    </row>
    <row r="10" spans="1:5" ht="36" customHeight="1">
      <c r="A10" s="163" t="s">
        <v>59</v>
      </c>
      <c r="B10" s="166">
        <v>1431</v>
      </c>
      <c r="C10" s="167">
        <v>1500</v>
      </c>
      <c r="D10" s="165">
        <f t="shared" si="0"/>
        <v>1.0482180293501049</v>
      </c>
      <c r="E10">
        <f t="shared" si="1"/>
        <v>69</v>
      </c>
    </row>
    <row r="11" spans="1:5" ht="36" customHeight="1">
      <c r="A11" s="163" t="s">
        <v>60</v>
      </c>
      <c r="B11" s="166">
        <v>1389</v>
      </c>
      <c r="C11" s="166">
        <v>1650</v>
      </c>
      <c r="D11" s="165">
        <f t="shared" si="0"/>
        <v>1.187904967602592</v>
      </c>
      <c r="E11">
        <f t="shared" si="1"/>
        <v>261</v>
      </c>
    </row>
    <row r="12" spans="1:5" ht="36" customHeight="1">
      <c r="A12" s="168" t="s">
        <v>61</v>
      </c>
      <c r="B12" s="166">
        <v>1759</v>
      </c>
      <c r="C12" s="166">
        <v>4160</v>
      </c>
      <c r="D12" s="165">
        <f t="shared" si="0"/>
        <v>2.3649801023308696</v>
      </c>
      <c r="E12">
        <f t="shared" si="1"/>
        <v>2401</v>
      </c>
    </row>
    <row r="13" spans="1:5" ht="36" customHeight="1">
      <c r="A13" s="163" t="s">
        <v>62</v>
      </c>
      <c r="B13" s="166">
        <v>1848</v>
      </c>
      <c r="C13" s="166">
        <v>1950</v>
      </c>
      <c r="D13" s="165">
        <f t="shared" si="0"/>
        <v>1.0551948051948052</v>
      </c>
      <c r="E13">
        <f t="shared" si="1"/>
        <v>102</v>
      </c>
    </row>
    <row r="14" spans="1:5" ht="36" customHeight="1">
      <c r="A14" s="163" t="s">
        <v>63</v>
      </c>
      <c r="B14" s="166">
        <v>1473</v>
      </c>
      <c r="C14" s="166">
        <v>3440</v>
      </c>
      <c r="D14" s="165">
        <f t="shared" si="0"/>
        <v>2.335369993211134</v>
      </c>
      <c r="E14">
        <f t="shared" si="1"/>
        <v>1967</v>
      </c>
    </row>
    <row r="15" spans="1:5" ht="36" customHeight="1">
      <c r="A15" s="163" t="s">
        <v>64</v>
      </c>
      <c r="B15" s="166">
        <v>22327</v>
      </c>
      <c r="C15" s="166">
        <v>17939</v>
      </c>
      <c r="D15" s="165">
        <f t="shared" si="0"/>
        <v>0.8034666547229812</v>
      </c>
      <c r="E15">
        <f t="shared" si="1"/>
        <v>-4388</v>
      </c>
    </row>
    <row r="16" spans="1:5" ht="36" customHeight="1">
      <c r="A16" s="163" t="s">
        <v>65</v>
      </c>
      <c r="B16" s="166">
        <v>2579</v>
      </c>
      <c r="C16" s="166">
        <v>2780</v>
      </c>
      <c r="D16" s="165">
        <f t="shared" si="0"/>
        <v>1.0779371849554091</v>
      </c>
      <c r="E16">
        <f t="shared" si="1"/>
        <v>201</v>
      </c>
    </row>
    <row r="17" spans="1:5" ht="36" customHeight="1">
      <c r="A17" s="163" t="s">
        <v>66</v>
      </c>
      <c r="B17" s="163">
        <v>4434</v>
      </c>
      <c r="C17" s="166"/>
      <c r="D17" s="165">
        <f t="shared" si="0"/>
        <v>0</v>
      </c>
      <c r="E17">
        <f t="shared" si="1"/>
        <v>-4434</v>
      </c>
    </row>
    <row r="18" spans="1:5" ht="36" customHeight="1">
      <c r="A18" s="163" t="s">
        <v>67</v>
      </c>
      <c r="B18" s="163">
        <v>1</v>
      </c>
      <c r="C18" s="166">
        <v>1</v>
      </c>
      <c r="D18" s="165">
        <f t="shared" si="0"/>
        <v>1</v>
      </c>
      <c r="E18">
        <f t="shared" si="1"/>
        <v>0</v>
      </c>
    </row>
    <row r="19" spans="1:5" ht="36" customHeight="1">
      <c r="A19" s="162" t="s">
        <v>68</v>
      </c>
      <c r="B19" s="163">
        <f>B21+B22+B23+B24+B20</f>
        <v>23925</v>
      </c>
      <c r="C19" s="163">
        <f>C21+C22+C23+C24+C20</f>
        <v>29230</v>
      </c>
      <c r="D19" s="165">
        <f t="shared" si="0"/>
        <v>1.2217345872518286</v>
      </c>
      <c r="E19">
        <f t="shared" si="1"/>
        <v>5305</v>
      </c>
    </row>
    <row r="20" spans="1:5" ht="36" customHeight="1">
      <c r="A20" s="169" t="s">
        <v>69</v>
      </c>
      <c r="B20" s="163">
        <v>3</v>
      </c>
      <c r="C20" s="163">
        <v>3</v>
      </c>
      <c r="D20" s="165">
        <f t="shared" si="0"/>
        <v>1</v>
      </c>
      <c r="E20">
        <f t="shared" si="1"/>
        <v>0</v>
      </c>
    </row>
    <row r="21" spans="1:5" ht="36" customHeight="1">
      <c r="A21" s="163" t="s">
        <v>70</v>
      </c>
      <c r="B21" s="163">
        <v>1666</v>
      </c>
      <c r="C21" s="163">
        <v>1874</v>
      </c>
      <c r="D21" s="165">
        <f t="shared" si="0"/>
        <v>1.1248499399759904</v>
      </c>
      <c r="E21">
        <f t="shared" si="1"/>
        <v>208</v>
      </c>
    </row>
    <row r="22" spans="1:5" ht="36" customHeight="1">
      <c r="A22" s="163" t="s">
        <v>71</v>
      </c>
      <c r="B22" s="163">
        <v>860</v>
      </c>
      <c r="C22" s="163">
        <v>628</v>
      </c>
      <c r="D22" s="165">
        <f t="shared" si="0"/>
        <v>0.7302325581395349</v>
      </c>
      <c r="E22">
        <f t="shared" si="1"/>
        <v>-232</v>
      </c>
    </row>
    <row r="23" spans="1:5" ht="36" customHeight="1">
      <c r="A23" s="163" t="s">
        <v>72</v>
      </c>
      <c r="B23" s="163">
        <v>1085</v>
      </c>
      <c r="C23" s="163">
        <v>1322</v>
      </c>
      <c r="D23" s="165">
        <f t="shared" si="0"/>
        <v>1.2184331797235024</v>
      </c>
      <c r="E23">
        <f t="shared" si="1"/>
        <v>237</v>
      </c>
    </row>
    <row r="24" spans="1:5" ht="36" customHeight="1">
      <c r="A24" s="163" t="s">
        <v>73</v>
      </c>
      <c r="B24" s="163">
        <v>20311</v>
      </c>
      <c r="C24" s="163">
        <v>25403</v>
      </c>
      <c r="D24" s="165">
        <f t="shared" si="0"/>
        <v>1.2507015902712815</v>
      </c>
      <c r="E24">
        <f t="shared" si="1"/>
        <v>5092</v>
      </c>
    </row>
  </sheetData>
  <sheetProtection/>
  <mergeCells count="5">
    <mergeCell ref="A1:D1"/>
    <mergeCell ref="A3:A5"/>
    <mergeCell ref="B3:B5"/>
    <mergeCell ref="C3:C5"/>
    <mergeCell ref="D3:D5"/>
  </mergeCells>
  <printOptions horizontalCentered="1"/>
  <pageMargins left="0.5902777777777778" right="0.5902777777777778" top="0.9840277777777777" bottom="0.39305555555555555" header="0.5118055555555555" footer="0.5118055555555555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4">
      <selection activeCell="C22" sqref="C22"/>
    </sheetView>
  </sheetViews>
  <sheetFormatPr defaultColWidth="9.00390625" defaultRowHeight="14.25"/>
  <cols>
    <col min="1" max="1" width="53.00390625" style="0" customWidth="1"/>
    <col min="2" max="2" width="22.625" style="0" customWidth="1"/>
  </cols>
  <sheetData>
    <row r="1" spans="1:2" ht="69" customHeight="1">
      <c r="A1" s="140" t="s">
        <v>74</v>
      </c>
      <c r="B1" s="141"/>
    </row>
    <row r="2" spans="1:2" ht="14.25">
      <c r="A2" s="142" t="s">
        <v>75</v>
      </c>
      <c r="B2" s="142"/>
    </row>
    <row r="3" spans="1:2" ht="34.5" customHeight="1">
      <c r="A3" s="143" t="s">
        <v>76</v>
      </c>
      <c r="B3" s="144" t="s">
        <v>77</v>
      </c>
    </row>
    <row r="4" spans="1:2" ht="24.75" customHeight="1">
      <c r="A4" s="145" t="s">
        <v>78</v>
      </c>
      <c r="B4" s="146">
        <f>B5+B10+B20</f>
        <v>38839</v>
      </c>
    </row>
    <row r="5" spans="1:2" ht="24" customHeight="1">
      <c r="A5" s="147" t="s">
        <v>79</v>
      </c>
      <c r="B5" s="148">
        <f>SUM(B6:B9)</f>
        <v>5056</v>
      </c>
    </row>
    <row r="6" spans="1:2" ht="24" customHeight="1">
      <c r="A6" s="149" t="s">
        <v>80</v>
      </c>
      <c r="B6" s="148">
        <v>576</v>
      </c>
    </row>
    <row r="7" spans="1:2" ht="24" customHeight="1">
      <c r="A7" s="150" t="s">
        <v>81</v>
      </c>
      <c r="B7" s="148">
        <v>3857</v>
      </c>
    </row>
    <row r="8" spans="1:2" ht="24" customHeight="1">
      <c r="A8" s="151" t="s">
        <v>82</v>
      </c>
      <c r="B8" s="148">
        <v>576</v>
      </c>
    </row>
    <row r="9" spans="1:2" ht="24" customHeight="1">
      <c r="A9" s="149" t="s">
        <v>83</v>
      </c>
      <c r="B9" s="148">
        <v>47</v>
      </c>
    </row>
    <row r="10" spans="1:2" ht="24" customHeight="1">
      <c r="A10" s="147" t="s">
        <v>84</v>
      </c>
      <c r="B10" s="152">
        <f>SUM(B11:B19)</f>
        <v>33759</v>
      </c>
    </row>
    <row r="11" spans="1:2" ht="24" customHeight="1">
      <c r="A11" s="149" t="s">
        <v>85</v>
      </c>
      <c r="B11" s="153">
        <v>1231</v>
      </c>
    </row>
    <row r="12" spans="1:2" ht="24" customHeight="1">
      <c r="A12" s="149" t="s">
        <v>86</v>
      </c>
      <c r="B12" s="153">
        <v>8226</v>
      </c>
    </row>
    <row r="13" spans="1:2" ht="24" customHeight="1">
      <c r="A13" s="149" t="s">
        <v>87</v>
      </c>
      <c r="B13" s="153">
        <v>8850</v>
      </c>
    </row>
    <row r="14" spans="1:2" ht="24" customHeight="1">
      <c r="A14" s="151" t="s">
        <v>88</v>
      </c>
      <c r="B14" s="153">
        <v>1346</v>
      </c>
    </row>
    <row r="15" spans="1:2" ht="24" customHeight="1">
      <c r="A15" s="151" t="s">
        <v>89</v>
      </c>
      <c r="B15" s="153">
        <v>59</v>
      </c>
    </row>
    <row r="16" spans="1:2" ht="24" customHeight="1">
      <c r="A16" s="151" t="s">
        <v>90</v>
      </c>
      <c r="B16" s="153">
        <v>2849</v>
      </c>
    </row>
    <row r="17" spans="1:2" ht="24" customHeight="1">
      <c r="A17" s="151" t="s">
        <v>91</v>
      </c>
      <c r="B17" s="153">
        <v>3822</v>
      </c>
    </row>
    <row r="18" spans="1:2" ht="24" customHeight="1">
      <c r="A18" s="151" t="s">
        <v>92</v>
      </c>
      <c r="B18" s="153">
        <v>2099</v>
      </c>
    </row>
    <row r="19" spans="1:2" ht="24" customHeight="1">
      <c r="A19" s="151" t="s">
        <v>93</v>
      </c>
      <c r="B19" s="153">
        <v>5277</v>
      </c>
    </row>
    <row r="20" spans="1:2" ht="24" customHeight="1">
      <c r="A20" s="154" t="s">
        <v>94</v>
      </c>
      <c r="B20" s="146">
        <v>24</v>
      </c>
    </row>
    <row r="21" spans="1:2" ht="24" customHeight="1">
      <c r="A21" s="155" t="s">
        <v>95</v>
      </c>
      <c r="B21" s="156">
        <v>24</v>
      </c>
    </row>
    <row r="22" spans="1:2" ht="24" customHeight="1">
      <c r="A22" s="157" t="s">
        <v>96</v>
      </c>
      <c r="B22" s="156">
        <v>24</v>
      </c>
    </row>
  </sheetData>
  <sheetProtection/>
  <mergeCells count="2">
    <mergeCell ref="A1:B1"/>
    <mergeCell ref="A2:B2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="70" zoomScaleNormal="70" workbookViewId="0" topLeftCell="A13">
      <selection activeCell="M23" sqref="M23"/>
    </sheetView>
  </sheetViews>
  <sheetFormatPr defaultColWidth="9.00390625" defaultRowHeight="14.25"/>
  <cols>
    <col min="1" max="1" width="18.25390625" style="0" customWidth="1"/>
    <col min="2" max="2" width="10.50390625" style="0" customWidth="1"/>
    <col min="3" max="3" width="11.125" style="0" customWidth="1"/>
    <col min="4" max="4" width="9.50390625" style="0" customWidth="1"/>
    <col min="5" max="5" width="7.375" style="0" customWidth="1"/>
    <col min="6" max="6" width="11.375" style="0" customWidth="1"/>
    <col min="7" max="7" width="11.50390625" style="0" customWidth="1"/>
    <col min="8" max="8" width="9.125" style="0" customWidth="1"/>
    <col min="9" max="9" width="7.875" style="0" customWidth="1"/>
    <col min="10" max="10" width="10.125" style="0" customWidth="1"/>
    <col min="11" max="11" width="8.375" style="0" customWidth="1"/>
    <col min="12" max="12" width="7.875" style="0" customWidth="1"/>
  </cols>
  <sheetData>
    <row r="1" spans="1:11" ht="49.5" customHeight="1">
      <c r="A1" s="114" t="s">
        <v>97</v>
      </c>
      <c r="B1" s="14"/>
      <c r="C1" s="14"/>
      <c r="D1" s="14"/>
      <c r="E1" s="14"/>
      <c r="F1" s="14"/>
      <c r="G1" s="14"/>
      <c r="H1" s="14"/>
      <c r="I1" s="14"/>
      <c r="J1" s="39"/>
      <c r="K1" s="39"/>
    </row>
    <row r="2" spans="1:11" ht="18.75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.75" customHeight="1">
      <c r="A3" s="12" t="s">
        <v>98</v>
      </c>
      <c r="B3" s="117" t="s">
        <v>99</v>
      </c>
      <c r="C3" s="118"/>
      <c r="D3" s="118"/>
      <c r="E3" s="119"/>
      <c r="F3" s="120" t="s">
        <v>100</v>
      </c>
      <c r="G3" s="18"/>
      <c r="H3" s="18"/>
      <c r="I3" s="18"/>
      <c r="J3" s="120" t="s">
        <v>101</v>
      </c>
      <c r="K3" s="134" t="s">
        <v>102</v>
      </c>
    </row>
    <row r="4" spans="1:11" ht="14.25" customHeight="1">
      <c r="A4" s="12"/>
      <c r="B4" s="121"/>
      <c r="C4" s="122"/>
      <c r="D4" s="122"/>
      <c r="E4" s="123"/>
      <c r="F4" s="18"/>
      <c r="G4" s="18"/>
      <c r="H4" s="18"/>
      <c r="I4" s="18"/>
      <c r="J4" s="120"/>
      <c r="K4" s="76"/>
    </row>
    <row r="5" spans="1:12" ht="100.5" customHeight="1">
      <c r="A5" s="12"/>
      <c r="B5" s="52" t="s">
        <v>103</v>
      </c>
      <c r="C5" s="120" t="s">
        <v>104</v>
      </c>
      <c r="D5" s="120" t="s">
        <v>105</v>
      </c>
      <c r="E5" s="120" t="s">
        <v>106</v>
      </c>
      <c r="F5" s="52" t="s">
        <v>103</v>
      </c>
      <c r="G5" s="120" t="s">
        <v>104</v>
      </c>
      <c r="H5" s="120" t="s">
        <v>105</v>
      </c>
      <c r="I5" s="120" t="s">
        <v>106</v>
      </c>
      <c r="J5" s="120"/>
      <c r="K5" s="76"/>
      <c r="L5" s="135" t="s">
        <v>107</v>
      </c>
    </row>
    <row r="6" spans="1:12" ht="34.5" customHeight="1">
      <c r="A6" s="124" t="s">
        <v>103</v>
      </c>
      <c r="B6" s="125">
        <f>B7+B8+B9+B10+B11+B12+B13+B14+B15+B16+B17+B19+B20+B21+B22+B23+B24+B18</f>
        <v>111207</v>
      </c>
      <c r="C6" s="125">
        <f>C7+C8+C9+C10+C11+C12+C13+C14+C15+C16+C17+C19+C20+C21+C22+C23+C24+C18</f>
        <v>109318</v>
      </c>
      <c r="D6" s="125">
        <f>D7+D10+D14</f>
        <v>489</v>
      </c>
      <c r="E6" s="125">
        <f>E16</f>
        <v>1400</v>
      </c>
      <c r="F6" s="125">
        <f>F7+F8+F9+F10+F11+F12+F13+F14+F15+F16+F17+F19+F20+F21+F22+F23+F24</f>
        <v>114292</v>
      </c>
      <c r="G6" s="125">
        <f>SUM(G7:G24)</f>
        <v>114268</v>
      </c>
      <c r="H6" s="125">
        <f>SUM(H7:H24)</f>
        <v>24</v>
      </c>
      <c r="I6" s="125">
        <f>SUM(I6:I24)</f>
        <v>0</v>
      </c>
      <c r="J6" s="136">
        <f>G6/B6*100</f>
        <v>102.75252457129498</v>
      </c>
      <c r="K6" s="137">
        <f aca="true" t="shared" si="0" ref="K6:K18">(G6-C6)/C6</f>
        <v>0.045280740591668346</v>
      </c>
      <c r="L6" s="138">
        <f>(F6-B6)/B6</f>
        <v>0.027741059465681117</v>
      </c>
    </row>
    <row r="7" spans="1:12" ht="34.5" customHeight="1">
      <c r="A7" s="126" t="s">
        <v>108</v>
      </c>
      <c r="B7" s="127">
        <f>C7+D7+E7</f>
        <v>21817</v>
      </c>
      <c r="C7" s="125">
        <v>21797</v>
      </c>
      <c r="D7" s="125">
        <v>20</v>
      </c>
      <c r="E7" s="127"/>
      <c r="F7" s="125">
        <f aca="true" t="shared" si="1" ref="F7:F24">G7+H7+I7</f>
        <v>22137</v>
      </c>
      <c r="G7" s="128">
        <v>22113</v>
      </c>
      <c r="H7" s="128">
        <v>24</v>
      </c>
      <c r="I7" s="3"/>
      <c r="J7" s="139">
        <f aca="true" t="shared" si="2" ref="J7:J18">G7/B7*100</f>
        <v>101.35674015675849</v>
      </c>
      <c r="K7" s="137">
        <f t="shared" si="0"/>
        <v>0.014497407900169748</v>
      </c>
      <c r="L7" s="138">
        <f aca="true" t="shared" si="3" ref="L7:L24">(F7-B7)/B7</f>
        <v>0.01466746115414585</v>
      </c>
    </row>
    <row r="8" spans="1:12" ht="34.5" customHeight="1">
      <c r="A8" s="129" t="s">
        <v>109</v>
      </c>
      <c r="B8" s="127">
        <f aca="true" t="shared" si="4" ref="B8:B24">C8+D8+E8</f>
        <v>190</v>
      </c>
      <c r="C8" s="125">
        <v>190</v>
      </c>
      <c r="D8" s="125"/>
      <c r="E8" s="130"/>
      <c r="F8" s="125">
        <f t="shared" si="1"/>
        <v>190</v>
      </c>
      <c r="G8" s="131">
        <v>190</v>
      </c>
      <c r="H8" s="131"/>
      <c r="I8" s="3"/>
      <c r="J8" s="139">
        <f t="shared" si="2"/>
        <v>100</v>
      </c>
      <c r="K8" s="137">
        <f t="shared" si="0"/>
        <v>0</v>
      </c>
      <c r="L8" s="138">
        <f t="shared" si="3"/>
        <v>0</v>
      </c>
    </row>
    <row r="9" spans="1:12" ht="34.5" customHeight="1">
      <c r="A9" s="54" t="s">
        <v>110</v>
      </c>
      <c r="B9" s="127">
        <f t="shared" si="4"/>
        <v>4245</v>
      </c>
      <c r="C9" s="125">
        <v>4245</v>
      </c>
      <c r="D9" s="125"/>
      <c r="E9" s="54"/>
      <c r="F9" s="125">
        <f t="shared" si="1"/>
        <v>387</v>
      </c>
      <c r="G9" s="125">
        <v>387</v>
      </c>
      <c r="H9" s="125"/>
      <c r="I9" s="3"/>
      <c r="J9" s="139">
        <f t="shared" si="2"/>
        <v>9.11660777385159</v>
      </c>
      <c r="K9" s="137">
        <f t="shared" si="0"/>
        <v>-0.9088339222614841</v>
      </c>
      <c r="L9" s="138">
        <f t="shared" si="3"/>
        <v>-0.9088339222614841</v>
      </c>
    </row>
    <row r="10" spans="1:12" ht="34.5" customHeight="1">
      <c r="A10" s="54" t="s">
        <v>111</v>
      </c>
      <c r="B10" s="127">
        <f t="shared" si="4"/>
        <v>22468</v>
      </c>
      <c r="C10" s="125">
        <v>22043</v>
      </c>
      <c r="D10" s="125">
        <v>425</v>
      </c>
      <c r="E10" s="54"/>
      <c r="F10" s="125">
        <f t="shared" si="1"/>
        <v>22736</v>
      </c>
      <c r="G10" s="131">
        <v>22736</v>
      </c>
      <c r="H10" s="131"/>
      <c r="I10" s="3"/>
      <c r="J10" s="139">
        <f t="shared" si="2"/>
        <v>101.19280754851343</v>
      </c>
      <c r="K10" s="137">
        <f t="shared" si="0"/>
        <v>0.03143855192124484</v>
      </c>
      <c r="L10" s="138">
        <f t="shared" si="3"/>
        <v>0.011928075485134413</v>
      </c>
    </row>
    <row r="11" spans="1:12" ht="34.5" customHeight="1">
      <c r="A11" s="54" t="s">
        <v>112</v>
      </c>
      <c r="B11" s="127">
        <f t="shared" si="4"/>
        <v>4446</v>
      </c>
      <c r="C11" s="125">
        <v>4446</v>
      </c>
      <c r="D11" s="125"/>
      <c r="E11" s="54"/>
      <c r="F11" s="125">
        <f t="shared" si="1"/>
        <v>4606</v>
      </c>
      <c r="G11" s="125">
        <v>4606</v>
      </c>
      <c r="H11" s="125"/>
      <c r="I11" s="3"/>
      <c r="J11" s="139">
        <f t="shared" si="2"/>
        <v>103.59874044084569</v>
      </c>
      <c r="K11" s="137">
        <f t="shared" si="0"/>
        <v>0.03598740440845704</v>
      </c>
      <c r="L11" s="138">
        <f t="shared" si="3"/>
        <v>0.03598740440845704</v>
      </c>
    </row>
    <row r="12" spans="1:12" ht="34.5" customHeight="1">
      <c r="A12" s="132" t="s">
        <v>113</v>
      </c>
      <c r="B12" s="127">
        <f t="shared" si="4"/>
        <v>925</v>
      </c>
      <c r="C12" s="125">
        <v>925</v>
      </c>
      <c r="D12" s="125"/>
      <c r="E12" s="132"/>
      <c r="F12" s="125">
        <f t="shared" si="1"/>
        <v>455</v>
      </c>
      <c r="G12" s="131">
        <v>455</v>
      </c>
      <c r="H12" s="131"/>
      <c r="I12" s="3"/>
      <c r="J12" s="139">
        <f t="shared" si="2"/>
        <v>49.18918918918919</v>
      </c>
      <c r="K12" s="137">
        <f t="shared" si="0"/>
        <v>-0.5081081081081081</v>
      </c>
      <c r="L12" s="138">
        <f t="shared" si="3"/>
        <v>-0.5081081081081081</v>
      </c>
    </row>
    <row r="13" spans="1:12" ht="34.5" customHeight="1">
      <c r="A13" s="54" t="s">
        <v>114</v>
      </c>
      <c r="B13" s="127">
        <f t="shared" si="4"/>
        <v>12926</v>
      </c>
      <c r="C13" s="125">
        <v>12926</v>
      </c>
      <c r="D13" s="125"/>
      <c r="E13" s="54"/>
      <c r="F13" s="125">
        <f t="shared" si="1"/>
        <v>15940</v>
      </c>
      <c r="G13" s="131">
        <v>15940</v>
      </c>
      <c r="H13" s="131"/>
      <c r="I13" s="3"/>
      <c r="J13" s="139">
        <f t="shared" si="2"/>
        <v>123.31734488627572</v>
      </c>
      <c r="K13" s="137">
        <f t="shared" si="0"/>
        <v>0.23317344886275723</v>
      </c>
      <c r="L13" s="138">
        <f t="shared" si="3"/>
        <v>0.23317344886275723</v>
      </c>
    </row>
    <row r="14" spans="1:12" ht="34.5" customHeight="1">
      <c r="A14" s="54" t="s">
        <v>115</v>
      </c>
      <c r="B14" s="127">
        <f t="shared" si="4"/>
        <v>11757</v>
      </c>
      <c r="C14" s="125">
        <v>11713</v>
      </c>
      <c r="D14" s="125">
        <v>44</v>
      </c>
      <c r="E14" s="54"/>
      <c r="F14" s="125">
        <f t="shared" si="1"/>
        <v>11874</v>
      </c>
      <c r="G14" s="131">
        <v>11874</v>
      </c>
      <c r="H14" s="131"/>
      <c r="I14" s="3"/>
      <c r="J14" s="139">
        <f t="shared" si="2"/>
        <v>100.995151824445</v>
      </c>
      <c r="K14" s="137">
        <f t="shared" si="0"/>
        <v>0.013745411081704089</v>
      </c>
      <c r="L14" s="138">
        <f t="shared" si="3"/>
        <v>0.009951518244450114</v>
      </c>
    </row>
    <row r="15" spans="1:12" ht="34.5" customHeight="1">
      <c r="A15" s="54" t="s">
        <v>116</v>
      </c>
      <c r="B15" s="127">
        <f t="shared" si="4"/>
        <v>4239</v>
      </c>
      <c r="C15" s="125">
        <v>4239</v>
      </c>
      <c r="D15" s="125"/>
      <c r="E15" s="54"/>
      <c r="F15" s="125">
        <f t="shared" si="1"/>
        <v>4493</v>
      </c>
      <c r="G15" s="131">
        <v>4493</v>
      </c>
      <c r="H15" s="131"/>
      <c r="I15" s="3"/>
      <c r="J15" s="139">
        <f t="shared" si="2"/>
        <v>105.99197924038688</v>
      </c>
      <c r="K15" s="137">
        <f t="shared" si="0"/>
        <v>0.059919792403868834</v>
      </c>
      <c r="L15" s="138">
        <f t="shared" si="3"/>
        <v>0.059919792403868834</v>
      </c>
    </row>
    <row r="16" spans="1:12" ht="34.5" customHeight="1">
      <c r="A16" s="54" t="s">
        <v>117</v>
      </c>
      <c r="B16" s="127">
        <f t="shared" si="4"/>
        <v>20361</v>
      </c>
      <c r="C16" s="125">
        <v>18961</v>
      </c>
      <c r="D16" s="125"/>
      <c r="E16" s="54">
        <v>1400</v>
      </c>
      <c r="F16" s="125">
        <f t="shared" si="1"/>
        <v>19156</v>
      </c>
      <c r="G16" s="131">
        <v>19156</v>
      </c>
      <c r="H16" s="131"/>
      <c r="I16" s="3"/>
      <c r="J16" s="139">
        <f t="shared" si="2"/>
        <v>94.08182309316831</v>
      </c>
      <c r="K16" s="137">
        <f t="shared" si="0"/>
        <v>0.0102842677073994</v>
      </c>
      <c r="L16" s="138">
        <f t="shared" si="3"/>
        <v>-0.05918176906831688</v>
      </c>
    </row>
    <row r="17" spans="1:12" ht="34.5" customHeight="1">
      <c r="A17" s="54" t="s">
        <v>118</v>
      </c>
      <c r="B17" s="127">
        <f t="shared" si="4"/>
        <v>1079</v>
      </c>
      <c r="C17" s="125">
        <v>1079</v>
      </c>
      <c r="D17" s="125"/>
      <c r="E17" s="54"/>
      <c r="F17" s="125">
        <f t="shared" si="1"/>
        <v>1203</v>
      </c>
      <c r="G17" s="131">
        <v>1203</v>
      </c>
      <c r="H17" s="131"/>
      <c r="I17" s="3"/>
      <c r="J17" s="139">
        <f t="shared" si="2"/>
        <v>111.49212233549584</v>
      </c>
      <c r="K17" s="137">
        <f t="shared" si="0"/>
        <v>0.11492122335495829</v>
      </c>
      <c r="L17" s="138">
        <f t="shared" si="3"/>
        <v>0.11492122335495829</v>
      </c>
    </row>
    <row r="18" spans="1:12" ht="34.5" customHeight="1">
      <c r="A18" s="54" t="s">
        <v>119</v>
      </c>
      <c r="B18" s="127">
        <f t="shared" si="4"/>
        <v>2</v>
      </c>
      <c r="C18" s="125">
        <v>2</v>
      </c>
      <c r="D18" s="125"/>
      <c r="E18" s="54"/>
      <c r="F18" s="125">
        <f t="shared" si="1"/>
        <v>0</v>
      </c>
      <c r="G18" s="131"/>
      <c r="H18" s="131"/>
      <c r="I18" s="3"/>
      <c r="J18" s="139">
        <f t="shared" si="2"/>
        <v>0</v>
      </c>
      <c r="K18" s="137">
        <f t="shared" si="0"/>
        <v>-1</v>
      </c>
      <c r="L18" s="138">
        <f t="shared" si="3"/>
        <v>-1</v>
      </c>
    </row>
    <row r="19" spans="1:12" ht="34.5" customHeight="1">
      <c r="A19" s="54" t="s">
        <v>120</v>
      </c>
      <c r="B19" s="127">
        <f t="shared" si="4"/>
        <v>87</v>
      </c>
      <c r="C19" s="125">
        <v>87</v>
      </c>
      <c r="D19" s="125"/>
      <c r="E19" s="54"/>
      <c r="F19" s="125">
        <f t="shared" si="1"/>
        <v>100</v>
      </c>
      <c r="G19" s="128">
        <v>100</v>
      </c>
      <c r="H19" s="128"/>
      <c r="I19" s="3"/>
      <c r="J19" s="139">
        <f aca="true" t="shared" si="5" ref="J19:J24">G19/B19*100</f>
        <v>114.94252873563218</v>
      </c>
      <c r="K19" s="137">
        <f aca="true" t="shared" si="6" ref="K19:K24">(G19-C19)/C19</f>
        <v>0.14942528735632185</v>
      </c>
      <c r="L19" s="138">
        <f t="shared" si="3"/>
        <v>0.14942528735632185</v>
      </c>
    </row>
    <row r="20" spans="1:12" ht="34.5" customHeight="1">
      <c r="A20" s="54" t="s">
        <v>121</v>
      </c>
      <c r="B20" s="127">
        <f t="shared" si="4"/>
        <v>162</v>
      </c>
      <c r="C20" s="125">
        <v>162</v>
      </c>
      <c r="D20" s="125"/>
      <c r="E20" s="54"/>
      <c r="F20" s="125">
        <f t="shared" si="1"/>
        <v>13</v>
      </c>
      <c r="G20" s="128">
        <v>13</v>
      </c>
      <c r="H20" s="128"/>
      <c r="I20" s="3"/>
      <c r="J20" s="139">
        <f t="shared" si="5"/>
        <v>8.024691358024691</v>
      </c>
      <c r="K20" s="137">
        <f t="shared" si="6"/>
        <v>-0.9197530864197531</v>
      </c>
      <c r="L20" s="138">
        <f t="shared" si="3"/>
        <v>-0.9197530864197531</v>
      </c>
    </row>
    <row r="21" spans="1:12" ht="34.5" customHeight="1">
      <c r="A21" s="54" t="s">
        <v>122</v>
      </c>
      <c r="B21" s="127">
        <f t="shared" si="4"/>
        <v>3578</v>
      </c>
      <c r="C21" s="125">
        <v>3578</v>
      </c>
      <c r="D21" s="125"/>
      <c r="E21" s="54"/>
      <c r="F21" s="125">
        <f t="shared" si="1"/>
        <v>8697</v>
      </c>
      <c r="G21" s="128">
        <v>8697</v>
      </c>
      <c r="H21" s="128"/>
      <c r="I21" s="3"/>
      <c r="J21" s="139">
        <f t="shared" si="5"/>
        <v>243.06875349357182</v>
      </c>
      <c r="K21" s="137">
        <f t="shared" si="6"/>
        <v>1.4306875349357182</v>
      </c>
      <c r="L21" s="138">
        <f t="shared" si="3"/>
        <v>1.4306875349357182</v>
      </c>
    </row>
    <row r="22" spans="1:12" ht="34.5" customHeight="1">
      <c r="A22" s="54" t="s">
        <v>123</v>
      </c>
      <c r="B22" s="127">
        <f t="shared" si="4"/>
        <v>753</v>
      </c>
      <c r="C22" s="125">
        <v>753</v>
      </c>
      <c r="D22" s="125"/>
      <c r="E22" s="54"/>
      <c r="F22" s="125">
        <f t="shared" si="1"/>
        <v>798</v>
      </c>
      <c r="G22" s="128">
        <v>798</v>
      </c>
      <c r="H22" s="128"/>
      <c r="I22" s="3"/>
      <c r="J22" s="139">
        <f t="shared" si="5"/>
        <v>105.97609561752988</v>
      </c>
      <c r="K22" s="137">
        <f t="shared" si="6"/>
        <v>0.05976095617529881</v>
      </c>
      <c r="L22" s="138">
        <f t="shared" si="3"/>
        <v>0.05976095617529881</v>
      </c>
    </row>
    <row r="23" spans="1:12" ht="34.5" customHeight="1">
      <c r="A23" s="54" t="s">
        <v>124</v>
      </c>
      <c r="B23" s="127">
        <f t="shared" si="4"/>
        <v>2000</v>
      </c>
      <c r="C23" s="125">
        <v>2000</v>
      </c>
      <c r="D23" s="125"/>
      <c r="E23" s="54"/>
      <c r="F23" s="125">
        <f t="shared" si="1"/>
        <v>1200</v>
      </c>
      <c r="G23" s="128">
        <v>1200</v>
      </c>
      <c r="H23" s="128"/>
      <c r="I23" s="3"/>
      <c r="J23" s="139">
        <f t="shared" si="5"/>
        <v>60</v>
      </c>
      <c r="K23" s="137">
        <f t="shared" si="6"/>
        <v>-0.4</v>
      </c>
      <c r="L23" s="138">
        <f t="shared" si="3"/>
        <v>-0.4</v>
      </c>
    </row>
    <row r="24" spans="1:12" ht="34.5" customHeight="1">
      <c r="A24" s="54" t="s">
        <v>125</v>
      </c>
      <c r="B24" s="127">
        <f t="shared" si="4"/>
        <v>172</v>
      </c>
      <c r="C24" s="125">
        <v>172</v>
      </c>
      <c r="D24" s="125"/>
      <c r="E24" s="54"/>
      <c r="F24" s="125">
        <f t="shared" si="1"/>
        <v>307</v>
      </c>
      <c r="G24" s="128">
        <v>307</v>
      </c>
      <c r="H24" s="128"/>
      <c r="I24" s="3"/>
      <c r="J24" s="139">
        <f t="shared" si="5"/>
        <v>178.48837209302326</v>
      </c>
      <c r="K24" s="137">
        <f t="shared" si="6"/>
        <v>0.7848837209302325</v>
      </c>
      <c r="L24" s="138">
        <f t="shared" si="3"/>
        <v>0.7848837209302325</v>
      </c>
    </row>
    <row r="25" spans="1:6" ht="22.5" customHeight="1">
      <c r="A25" s="133"/>
      <c r="B25" s="133"/>
      <c r="C25" s="133"/>
      <c r="D25" s="133"/>
      <c r="E25" s="133"/>
      <c r="F25" s="133"/>
    </row>
    <row r="26" spans="1:6" ht="22.5">
      <c r="A26" s="133"/>
      <c r="B26" s="133"/>
      <c r="C26" s="133"/>
      <c r="D26" s="133"/>
      <c r="E26" s="133"/>
      <c r="F26" s="133"/>
    </row>
    <row r="27" spans="1:6" ht="22.5">
      <c r="A27" s="133"/>
      <c r="B27" s="133"/>
      <c r="C27" s="133"/>
      <c r="D27" s="133"/>
      <c r="E27" s="133"/>
      <c r="F27" s="133"/>
    </row>
    <row r="28" spans="1:6" ht="22.5">
      <c r="A28" s="133"/>
      <c r="B28" s="133"/>
      <c r="C28" s="133"/>
      <c r="D28" s="133"/>
      <c r="E28" s="133"/>
      <c r="F28" s="133"/>
    </row>
  </sheetData>
  <sheetProtection/>
  <mergeCells count="7">
    <mergeCell ref="A1:K1"/>
    <mergeCell ref="A2:K2"/>
    <mergeCell ref="A3:A5"/>
    <mergeCell ref="J3:J5"/>
    <mergeCell ref="K3:K5"/>
    <mergeCell ref="B3:E4"/>
    <mergeCell ref="F3:I4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3"/>
  <sheetViews>
    <sheetView zoomScale="85" zoomScaleNormal="85" workbookViewId="0" topLeftCell="A1">
      <pane xSplit="4" ySplit="4" topLeftCell="E266" activePane="bottomRight" state="frozen"/>
      <selection pane="bottomRight" activeCell="H261" sqref="H261"/>
    </sheetView>
  </sheetViews>
  <sheetFormatPr defaultColWidth="9.00390625" defaultRowHeight="19.5" customHeight="1"/>
  <cols>
    <col min="1" max="1" width="0.12890625" style="0" customWidth="1"/>
    <col min="2" max="3" width="9.00390625" style="0" hidden="1" customWidth="1"/>
    <col min="4" max="4" width="32.625" style="0" customWidth="1"/>
    <col min="5" max="5" width="10.00390625" style="0" customWidth="1"/>
    <col min="6" max="6" width="9.875" style="0" customWidth="1"/>
    <col min="7" max="7" width="11.50390625" style="0" customWidth="1"/>
    <col min="8" max="8" width="10.375" style="0" customWidth="1"/>
    <col min="9" max="9" width="8.625" style="0" customWidth="1"/>
    <col min="10" max="10" width="8.875" style="0" hidden="1" customWidth="1"/>
  </cols>
  <sheetData>
    <row r="1" spans="4:10" ht="39" customHeight="1">
      <c r="D1" s="69" t="s">
        <v>126</v>
      </c>
      <c r="E1" s="69"/>
      <c r="F1" s="69"/>
      <c r="G1" s="69"/>
      <c r="H1" s="69"/>
      <c r="I1" s="69"/>
      <c r="J1" s="69"/>
    </row>
    <row r="2" spans="8:10" ht="19.5" customHeight="1">
      <c r="H2" s="70" t="s">
        <v>127</v>
      </c>
      <c r="I2" s="70"/>
      <c r="J2" s="70"/>
    </row>
    <row r="3" spans="4:10" ht="19.5" customHeight="1">
      <c r="D3" s="71" t="s">
        <v>35</v>
      </c>
      <c r="E3" s="72" t="s">
        <v>103</v>
      </c>
      <c r="F3" s="73" t="s">
        <v>128</v>
      </c>
      <c r="G3" s="74"/>
      <c r="H3" s="75"/>
      <c r="I3" s="89" t="s">
        <v>105</v>
      </c>
      <c r="J3" s="90" t="s">
        <v>129</v>
      </c>
    </row>
    <row r="4" spans="4:10" ht="52.5" customHeight="1">
      <c r="D4" s="76"/>
      <c r="E4" s="76"/>
      <c r="F4" s="76" t="s">
        <v>130</v>
      </c>
      <c r="G4" s="47" t="s">
        <v>131</v>
      </c>
      <c r="H4" s="47" t="s">
        <v>132</v>
      </c>
      <c r="I4" s="76"/>
      <c r="J4" s="91"/>
    </row>
    <row r="5" spans="4:10" ht="19.5" customHeight="1">
      <c r="D5" s="77" t="s">
        <v>133</v>
      </c>
      <c r="E5" s="78">
        <f aca="true" t="shared" si="0" ref="E5:E68">F5+I5+J5</f>
        <v>114292</v>
      </c>
      <c r="F5" s="78">
        <f>F6+F85+F92++F107+F124+F134+F145+F199+F233+F244+F252+F266+F268+F270+F276+F284+F292+F293</f>
        <v>114268</v>
      </c>
      <c r="G5" s="78">
        <f>G6+G85+G92+G107+G124+G134+G145+G199+G233+G244+G252+G268+G276+G284+G292+G266</f>
        <v>45325</v>
      </c>
      <c r="H5" s="78">
        <f>H6+H92+H107+H124+H134+H145+H199+H233+H244++H252+H268+H270+H284+H292+H293+H85+H276+H266</f>
        <v>68943</v>
      </c>
      <c r="I5" s="2">
        <f>I6+I107+I199</f>
        <v>24</v>
      </c>
      <c r="J5" s="3"/>
    </row>
    <row r="6" spans="4:10" ht="19.5" customHeight="1">
      <c r="D6" s="79" t="s">
        <v>108</v>
      </c>
      <c r="E6" s="78">
        <f t="shared" si="0"/>
        <v>22137</v>
      </c>
      <c r="F6" s="78">
        <f aca="true" t="shared" si="1" ref="F6:F72">G6+H6</f>
        <v>22113</v>
      </c>
      <c r="G6" s="78">
        <f>G7+G13+G18+G23+G27+G33+G39+G44+G48+G51+G55+G57+G61+G65+G68+G72+G75+G79</f>
        <v>11525</v>
      </c>
      <c r="H6" s="80">
        <f>H7+H13+H18+H23+H27+H33+H39+H44+H48+H51+H55+H57+H61+H65+H68+H72+H75+H79</f>
        <v>10588</v>
      </c>
      <c r="I6" s="2">
        <v>24</v>
      </c>
      <c r="J6" s="3"/>
    </row>
    <row r="7" spans="4:10" ht="19.5" customHeight="1">
      <c r="D7" s="81" t="s">
        <v>134</v>
      </c>
      <c r="E7" s="78">
        <f t="shared" si="0"/>
        <v>523</v>
      </c>
      <c r="F7" s="78">
        <f t="shared" si="1"/>
        <v>523</v>
      </c>
      <c r="G7" s="78">
        <f>G8+G9</f>
        <v>405</v>
      </c>
      <c r="H7" s="82">
        <f>H8+H9+H11+H12+H10</f>
        <v>118</v>
      </c>
      <c r="I7" s="3"/>
      <c r="J7" s="3"/>
    </row>
    <row r="8" spans="4:10" ht="19.5" customHeight="1">
      <c r="D8" s="83" t="s">
        <v>135</v>
      </c>
      <c r="E8" s="78">
        <f t="shared" si="0"/>
        <v>405</v>
      </c>
      <c r="F8" s="78">
        <f t="shared" si="1"/>
        <v>405</v>
      </c>
      <c r="G8" s="78">
        <v>405</v>
      </c>
      <c r="H8" s="82"/>
      <c r="I8" s="3"/>
      <c r="J8" s="3"/>
    </row>
    <row r="9" spans="4:10" ht="19.5" customHeight="1">
      <c r="D9" s="83" t="s">
        <v>136</v>
      </c>
      <c r="E9" s="78">
        <f t="shared" si="0"/>
        <v>24</v>
      </c>
      <c r="F9" s="78">
        <f t="shared" si="1"/>
        <v>24</v>
      </c>
      <c r="G9" s="78"/>
      <c r="H9" s="78">
        <v>24</v>
      </c>
      <c r="I9" s="3"/>
      <c r="J9" s="3"/>
    </row>
    <row r="10" spans="4:10" ht="19.5" customHeight="1">
      <c r="D10" s="83" t="s">
        <v>137</v>
      </c>
      <c r="E10" s="78">
        <f t="shared" si="0"/>
        <v>28</v>
      </c>
      <c r="F10" s="78">
        <f t="shared" si="1"/>
        <v>28</v>
      </c>
      <c r="G10" s="78"/>
      <c r="H10" s="78">
        <v>28</v>
      </c>
      <c r="I10" s="3"/>
      <c r="J10" s="3"/>
    </row>
    <row r="11" spans="4:10" ht="19.5" customHeight="1">
      <c r="D11" s="83" t="s">
        <v>138</v>
      </c>
      <c r="E11" s="78">
        <f t="shared" si="0"/>
        <v>12</v>
      </c>
      <c r="F11" s="78">
        <f t="shared" si="1"/>
        <v>12</v>
      </c>
      <c r="G11" s="78"/>
      <c r="H11" s="78">
        <v>12</v>
      </c>
      <c r="I11" s="3"/>
      <c r="J11" s="3"/>
    </row>
    <row r="12" spans="4:10" ht="19.5" customHeight="1">
      <c r="D12" s="83" t="s">
        <v>139</v>
      </c>
      <c r="E12" s="78">
        <f t="shared" si="0"/>
        <v>54</v>
      </c>
      <c r="F12" s="78">
        <f t="shared" si="1"/>
        <v>54</v>
      </c>
      <c r="G12" s="78"/>
      <c r="H12" s="78">
        <v>54</v>
      </c>
      <c r="I12" s="3"/>
      <c r="J12" s="3"/>
    </row>
    <row r="13" spans="1:10" ht="19.5" customHeight="1">
      <c r="A13">
        <v>238.7</v>
      </c>
      <c r="D13" s="81" t="s">
        <v>140</v>
      </c>
      <c r="E13" s="78">
        <f t="shared" si="0"/>
        <v>369</v>
      </c>
      <c r="F13" s="78">
        <f t="shared" si="1"/>
        <v>369</v>
      </c>
      <c r="G13" s="78">
        <f>G14+G15+G16+G17</f>
        <v>338</v>
      </c>
      <c r="H13" s="78">
        <f>H14+H15+H16+H17</f>
        <v>31</v>
      </c>
      <c r="I13" s="3"/>
      <c r="J13" s="3"/>
    </row>
    <row r="14" spans="4:10" ht="19.5" customHeight="1">
      <c r="D14" s="83" t="s">
        <v>135</v>
      </c>
      <c r="E14" s="78">
        <f t="shared" si="0"/>
        <v>338</v>
      </c>
      <c r="F14" s="78">
        <f t="shared" si="1"/>
        <v>338</v>
      </c>
      <c r="G14" s="78">
        <v>338</v>
      </c>
      <c r="H14" s="78"/>
      <c r="I14" s="3"/>
      <c r="J14" s="3"/>
    </row>
    <row r="15" spans="4:10" ht="19.5" customHeight="1">
      <c r="D15" s="83" t="s">
        <v>141</v>
      </c>
      <c r="E15" s="78">
        <f t="shared" si="0"/>
        <v>16</v>
      </c>
      <c r="F15" s="78">
        <f t="shared" si="1"/>
        <v>16</v>
      </c>
      <c r="G15" s="78"/>
      <c r="H15" s="78">
        <v>16</v>
      </c>
      <c r="I15" s="3"/>
      <c r="J15" s="3"/>
    </row>
    <row r="16" spans="4:10" ht="19.5" customHeight="1">
      <c r="D16" s="83" t="s">
        <v>142</v>
      </c>
      <c r="E16" s="78">
        <f t="shared" si="0"/>
        <v>12</v>
      </c>
      <c r="F16" s="78">
        <f t="shared" si="1"/>
        <v>12</v>
      </c>
      <c r="G16" s="78"/>
      <c r="H16" s="78">
        <v>12</v>
      </c>
      <c r="I16" s="3"/>
      <c r="J16" s="3"/>
    </row>
    <row r="17" spans="4:10" ht="19.5" customHeight="1">
      <c r="D17" s="84" t="s">
        <v>143</v>
      </c>
      <c r="E17" s="78">
        <f t="shared" si="0"/>
        <v>3</v>
      </c>
      <c r="F17" s="78">
        <f t="shared" si="1"/>
        <v>3</v>
      </c>
      <c r="G17" s="78"/>
      <c r="H17" s="78">
        <v>3</v>
      </c>
      <c r="I17" s="3"/>
      <c r="J17" s="3"/>
    </row>
    <row r="18" spans="4:10" ht="19.5" customHeight="1">
      <c r="D18" s="81" t="s">
        <v>144</v>
      </c>
      <c r="E18" s="78">
        <f t="shared" si="0"/>
        <v>14750</v>
      </c>
      <c r="F18" s="78">
        <f t="shared" si="1"/>
        <v>14750</v>
      </c>
      <c r="G18" s="78">
        <f>G19+G20+G21+G22</f>
        <v>5971</v>
      </c>
      <c r="H18" s="78">
        <f>H19+H20+H21+H22</f>
        <v>8779</v>
      </c>
      <c r="I18" s="3"/>
      <c r="J18" s="3"/>
    </row>
    <row r="19" spans="4:10" ht="19.5" customHeight="1">
      <c r="D19" s="83" t="s">
        <v>135</v>
      </c>
      <c r="E19" s="78">
        <f t="shared" si="0"/>
        <v>4660</v>
      </c>
      <c r="F19" s="78">
        <f t="shared" si="1"/>
        <v>4660</v>
      </c>
      <c r="G19" s="78">
        <v>4403</v>
      </c>
      <c r="H19" s="78">
        <v>257</v>
      </c>
      <c r="I19" s="3"/>
      <c r="J19" s="3"/>
    </row>
    <row r="20" spans="4:10" ht="19.5" customHeight="1">
      <c r="D20" s="83" t="s">
        <v>145</v>
      </c>
      <c r="E20" s="78">
        <f t="shared" si="0"/>
        <v>1388</v>
      </c>
      <c r="F20" s="78">
        <f t="shared" si="1"/>
        <v>1388</v>
      </c>
      <c r="G20" s="78">
        <v>755</v>
      </c>
      <c r="H20" s="78">
        <v>633</v>
      </c>
      <c r="I20" s="3"/>
      <c r="J20" s="3"/>
    </row>
    <row r="21" spans="4:10" ht="19.5" customHeight="1">
      <c r="D21" s="83" t="s">
        <v>146</v>
      </c>
      <c r="E21" s="78">
        <f t="shared" si="0"/>
        <v>340</v>
      </c>
      <c r="F21" s="78">
        <f t="shared" si="1"/>
        <v>340</v>
      </c>
      <c r="G21" s="78">
        <v>183</v>
      </c>
      <c r="H21" s="78">
        <v>157</v>
      </c>
      <c r="I21" s="3"/>
      <c r="J21" s="3"/>
    </row>
    <row r="22" spans="4:10" ht="19.5" customHeight="1">
      <c r="D22" s="85" t="s">
        <v>147</v>
      </c>
      <c r="E22" s="78">
        <f t="shared" si="0"/>
        <v>8362</v>
      </c>
      <c r="F22" s="78">
        <f t="shared" si="1"/>
        <v>8362</v>
      </c>
      <c r="G22" s="78">
        <v>630</v>
      </c>
      <c r="H22" s="78">
        <v>7732</v>
      </c>
      <c r="I22" s="3"/>
      <c r="J22" s="3"/>
    </row>
    <row r="23" spans="4:10" ht="19.5" customHeight="1">
      <c r="D23" s="86" t="s">
        <v>148</v>
      </c>
      <c r="E23" s="78">
        <f t="shared" si="0"/>
        <v>281</v>
      </c>
      <c r="F23" s="78">
        <f t="shared" si="1"/>
        <v>281</v>
      </c>
      <c r="G23" s="78">
        <f>G24+G25+G26</f>
        <v>147</v>
      </c>
      <c r="H23" s="78">
        <f>H24+H25+H26</f>
        <v>134</v>
      </c>
      <c r="I23" s="3"/>
      <c r="J23" s="3"/>
    </row>
    <row r="24" spans="4:10" ht="19.5" customHeight="1">
      <c r="D24" s="83" t="s">
        <v>135</v>
      </c>
      <c r="E24" s="78">
        <f t="shared" si="0"/>
        <v>149</v>
      </c>
      <c r="F24" s="78">
        <f t="shared" si="1"/>
        <v>149</v>
      </c>
      <c r="G24" s="78">
        <v>147</v>
      </c>
      <c r="H24" s="78">
        <v>2</v>
      </c>
      <c r="I24" s="3"/>
      <c r="J24" s="3"/>
    </row>
    <row r="25" spans="4:10" ht="19.5" customHeight="1">
      <c r="D25" s="83" t="s">
        <v>149</v>
      </c>
      <c r="E25" s="78">
        <f t="shared" si="0"/>
        <v>10</v>
      </c>
      <c r="F25" s="78">
        <f t="shared" si="1"/>
        <v>10</v>
      </c>
      <c r="G25" s="78"/>
      <c r="H25" s="78">
        <v>10</v>
      </c>
      <c r="I25" s="3"/>
      <c r="J25" s="3"/>
    </row>
    <row r="26" spans="4:10" ht="19.5" customHeight="1">
      <c r="D26" s="83" t="s">
        <v>150</v>
      </c>
      <c r="E26" s="78">
        <f t="shared" si="0"/>
        <v>122</v>
      </c>
      <c r="F26" s="78">
        <f t="shared" si="1"/>
        <v>122</v>
      </c>
      <c r="G26" s="78"/>
      <c r="H26" s="78">
        <v>122</v>
      </c>
      <c r="I26" s="3"/>
      <c r="J26" s="3"/>
    </row>
    <row r="27" spans="4:10" ht="19.5" customHeight="1">
      <c r="D27" s="86" t="s">
        <v>151</v>
      </c>
      <c r="E27" s="78">
        <f t="shared" si="0"/>
        <v>240</v>
      </c>
      <c r="F27" s="78">
        <f t="shared" si="1"/>
        <v>240</v>
      </c>
      <c r="G27" s="78">
        <f>G28+G30+G31+G32</f>
        <v>219</v>
      </c>
      <c r="H27" s="78">
        <f>H28+H30+H31+H32+H29</f>
        <v>21</v>
      </c>
      <c r="I27" s="3"/>
      <c r="J27" s="3"/>
    </row>
    <row r="28" spans="4:10" ht="19.5" customHeight="1">
      <c r="D28" s="83" t="s">
        <v>135</v>
      </c>
      <c r="E28" s="78">
        <f t="shared" si="0"/>
        <v>219</v>
      </c>
      <c r="F28" s="78">
        <f t="shared" si="1"/>
        <v>219</v>
      </c>
      <c r="G28" s="78">
        <v>219</v>
      </c>
      <c r="H28" s="78"/>
      <c r="I28" s="3"/>
      <c r="J28" s="3"/>
    </row>
    <row r="29" spans="4:10" ht="19.5" customHeight="1">
      <c r="D29" s="83" t="s">
        <v>152</v>
      </c>
      <c r="E29" s="78">
        <f t="shared" si="0"/>
        <v>676</v>
      </c>
      <c r="F29" s="78">
        <f t="shared" si="1"/>
        <v>676</v>
      </c>
      <c r="G29" s="78">
        <f>G30+G32+G33+G34</f>
        <v>672</v>
      </c>
      <c r="H29" s="78">
        <v>4</v>
      </c>
      <c r="I29" s="3"/>
      <c r="J29" s="3"/>
    </row>
    <row r="30" spans="4:10" ht="19.5" customHeight="1">
      <c r="D30" s="87" t="s">
        <v>153</v>
      </c>
      <c r="E30" s="78">
        <f t="shared" si="0"/>
        <v>2</v>
      </c>
      <c r="F30" s="78">
        <f t="shared" si="1"/>
        <v>2</v>
      </c>
      <c r="G30" s="78"/>
      <c r="H30" s="78">
        <v>2</v>
      </c>
      <c r="I30" s="3"/>
      <c r="J30" s="3"/>
    </row>
    <row r="31" spans="4:10" ht="19.5" customHeight="1">
      <c r="D31" s="87" t="s">
        <v>154</v>
      </c>
      <c r="E31" s="78">
        <f t="shared" si="0"/>
        <v>7</v>
      </c>
      <c r="F31" s="78">
        <f t="shared" si="1"/>
        <v>7</v>
      </c>
      <c r="G31" s="78"/>
      <c r="H31" s="78">
        <v>7</v>
      </c>
      <c r="I31" s="3"/>
      <c r="J31" s="3"/>
    </row>
    <row r="32" spans="4:10" ht="19.5" customHeight="1">
      <c r="D32" s="88" t="s">
        <v>155</v>
      </c>
      <c r="E32" s="78">
        <f t="shared" si="0"/>
        <v>8</v>
      </c>
      <c r="F32" s="78">
        <f t="shared" si="1"/>
        <v>8</v>
      </c>
      <c r="G32" s="78"/>
      <c r="H32" s="78">
        <v>8</v>
      </c>
      <c r="I32" s="3"/>
      <c r="J32" s="3"/>
    </row>
    <row r="33" spans="4:10" ht="19.5" customHeight="1">
      <c r="D33" s="86" t="s">
        <v>156</v>
      </c>
      <c r="E33" s="78">
        <f t="shared" si="0"/>
        <v>622</v>
      </c>
      <c r="F33" s="78">
        <f t="shared" si="1"/>
        <v>622</v>
      </c>
      <c r="G33" s="78">
        <f>G34+G35+G36+G38</f>
        <v>336</v>
      </c>
      <c r="H33" s="78">
        <f>H34+H35+H36+H37+H38</f>
        <v>286</v>
      </c>
      <c r="I33" s="3"/>
      <c r="J33" s="3"/>
    </row>
    <row r="34" spans="4:10" ht="19.5" customHeight="1">
      <c r="D34" s="83" t="s">
        <v>135</v>
      </c>
      <c r="E34" s="78">
        <f t="shared" si="0"/>
        <v>336</v>
      </c>
      <c r="F34" s="78">
        <f t="shared" si="1"/>
        <v>336</v>
      </c>
      <c r="G34" s="78">
        <v>336</v>
      </c>
      <c r="H34" s="78"/>
      <c r="I34" s="3"/>
      <c r="J34" s="3"/>
    </row>
    <row r="35" spans="4:10" ht="19.5" customHeight="1">
      <c r="D35" s="84" t="s">
        <v>157</v>
      </c>
      <c r="E35" s="78">
        <f t="shared" si="0"/>
        <v>100</v>
      </c>
      <c r="F35" s="78">
        <f t="shared" si="1"/>
        <v>100</v>
      </c>
      <c r="G35" s="78"/>
      <c r="H35" s="78">
        <v>100</v>
      </c>
      <c r="I35" s="3"/>
      <c r="J35" s="3"/>
    </row>
    <row r="36" spans="4:10" ht="19.5" customHeight="1">
      <c r="D36" s="84" t="s">
        <v>158</v>
      </c>
      <c r="E36" s="78">
        <f t="shared" si="0"/>
        <v>166</v>
      </c>
      <c r="F36" s="78">
        <f t="shared" si="1"/>
        <v>166</v>
      </c>
      <c r="G36" s="78"/>
      <c r="H36" s="78">
        <v>166</v>
      </c>
      <c r="I36" s="3"/>
      <c r="J36" s="3"/>
    </row>
    <row r="37" spans="4:10" ht="17.25" customHeight="1">
      <c r="D37" s="84" t="s">
        <v>159</v>
      </c>
      <c r="E37" s="78">
        <f t="shared" si="0"/>
        <v>20</v>
      </c>
      <c r="F37" s="78">
        <f t="shared" si="1"/>
        <v>20</v>
      </c>
      <c r="G37" s="78"/>
      <c r="H37" s="78">
        <v>20</v>
      </c>
      <c r="I37" s="3"/>
      <c r="J37" s="3"/>
    </row>
    <row r="38" spans="4:10" ht="0.75" customHeight="1" hidden="1">
      <c r="D38" s="84" t="s">
        <v>160</v>
      </c>
      <c r="E38" s="78">
        <f t="shared" si="0"/>
        <v>0</v>
      </c>
      <c r="F38" s="78">
        <f t="shared" si="1"/>
        <v>0</v>
      </c>
      <c r="G38" s="78"/>
      <c r="H38" s="78"/>
      <c r="I38" s="3"/>
      <c r="J38" s="3"/>
    </row>
    <row r="39" spans="4:10" ht="19.5" customHeight="1">
      <c r="D39" s="86" t="s">
        <v>161</v>
      </c>
      <c r="E39" s="78">
        <f t="shared" si="0"/>
        <v>193</v>
      </c>
      <c r="F39" s="78">
        <f t="shared" si="1"/>
        <v>193</v>
      </c>
      <c r="G39" s="78">
        <f>G40+G41+G42+G43</f>
        <v>178</v>
      </c>
      <c r="H39" s="78">
        <f>H40+H41+H42+H43</f>
        <v>15</v>
      </c>
      <c r="I39" s="3"/>
      <c r="J39" s="3"/>
    </row>
    <row r="40" spans="4:10" ht="17.25" customHeight="1">
      <c r="D40" s="83" t="s">
        <v>135</v>
      </c>
      <c r="E40" s="78">
        <f t="shared" si="0"/>
        <v>178</v>
      </c>
      <c r="F40" s="78">
        <f t="shared" si="1"/>
        <v>178</v>
      </c>
      <c r="G40" s="78">
        <v>178</v>
      </c>
      <c r="H40" s="78"/>
      <c r="I40" s="3"/>
      <c r="J40" s="3"/>
    </row>
    <row r="41" spans="4:10" ht="19.5" customHeight="1" hidden="1">
      <c r="D41" s="84" t="s">
        <v>162</v>
      </c>
      <c r="E41" s="78">
        <f t="shared" si="0"/>
        <v>0</v>
      </c>
      <c r="F41" s="78">
        <f t="shared" si="1"/>
        <v>0</v>
      </c>
      <c r="G41" s="78"/>
      <c r="H41" s="78">
        <v>0</v>
      </c>
      <c r="I41" s="3"/>
      <c r="J41" s="3"/>
    </row>
    <row r="42" spans="4:10" ht="19.5" customHeight="1">
      <c r="D42" s="84" t="s">
        <v>157</v>
      </c>
      <c r="E42" s="78">
        <f t="shared" si="0"/>
        <v>3</v>
      </c>
      <c r="F42" s="78">
        <f t="shared" si="1"/>
        <v>3</v>
      </c>
      <c r="G42" s="78"/>
      <c r="H42" s="78">
        <v>3</v>
      </c>
      <c r="I42" s="3"/>
      <c r="J42" s="3"/>
    </row>
    <row r="43" spans="4:10" ht="15.75" customHeight="1">
      <c r="D43" s="84" t="s">
        <v>163</v>
      </c>
      <c r="E43" s="78">
        <f t="shared" si="0"/>
        <v>12</v>
      </c>
      <c r="F43" s="78">
        <f t="shared" si="1"/>
        <v>12</v>
      </c>
      <c r="G43" s="78"/>
      <c r="H43" s="78">
        <v>12</v>
      </c>
      <c r="I43" s="3"/>
      <c r="J43" s="3"/>
    </row>
    <row r="44" spans="4:10" ht="2.25" customHeight="1" hidden="1">
      <c r="D44" s="86" t="s">
        <v>164</v>
      </c>
      <c r="E44" s="78">
        <f t="shared" si="0"/>
        <v>0</v>
      </c>
      <c r="F44" s="78">
        <f t="shared" si="1"/>
        <v>0</v>
      </c>
      <c r="G44" s="78">
        <f>G45+G46+G47</f>
        <v>0</v>
      </c>
      <c r="H44" s="78">
        <f>H45+H46+H47</f>
        <v>0</v>
      </c>
      <c r="I44" s="3"/>
      <c r="J44" s="3"/>
    </row>
    <row r="45" spans="4:10" ht="19.5" customHeight="1" hidden="1">
      <c r="D45" s="83" t="s">
        <v>135</v>
      </c>
      <c r="E45" s="78">
        <f t="shared" si="0"/>
        <v>0</v>
      </c>
      <c r="F45" s="78">
        <f t="shared" si="1"/>
        <v>0</v>
      </c>
      <c r="G45" s="78"/>
      <c r="H45" s="78"/>
      <c r="I45" s="3"/>
      <c r="J45" s="3"/>
    </row>
    <row r="46" spans="4:10" ht="19.5" customHeight="1" hidden="1">
      <c r="D46" s="83" t="s">
        <v>165</v>
      </c>
      <c r="E46" s="78">
        <f t="shared" si="0"/>
        <v>0</v>
      </c>
      <c r="F46" s="78">
        <f t="shared" si="1"/>
        <v>0</v>
      </c>
      <c r="G46" s="78"/>
      <c r="H46" s="78"/>
      <c r="I46" s="3"/>
      <c r="J46" s="3"/>
    </row>
    <row r="47" spans="4:10" ht="19.5" customHeight="1" hidden="1">
      <c r="D47" s="84" t="s">
        <v>166</v>
      </c>
      <c r="E47" s="78">
        <f t="shared" si="0"/>
        <v>0</v>
      </c>
      <c r="F47" s="78">
        <f t="shared" si="1"/>
        <v>0</v>
      </c>
      <c r="G47" s="78"/>
      <c r="H47" s="78"/>
      <c r="I47" s="3"/>
      <c r="J47" s="3"/>
    </row>
    <row r="48" spans="4:10" ht="19.5" customHeight="1">
      <c r="D48" s="86" t="s">
        <v>167</v>
      </c>
      <c r="E48" s="78">
        <f t="shared" si="0"/>
        <v>1214</v>
      </c>
      <c r="F48" s="78">
        <f t="shared" si="1"/>
        <v>1214</v>
      </c>
      <c r="G48" s="78">
        <v>991</v>
      </c>
      <c r="H48" s="78">
        <f>H49+H50</f>
        <v>223</v>
      </c>
      <c r="I48" s="3"/>
      <c r="J48" s="3"/>
    </row>
    <row r="49" spans="4:10" ht="19.5" customHeight="1">
      <c r="D49" s="83" t="s">
        <v>135</v>
      </c>
      <c r="E49" s="78">
        <f t="shared" si="0"/>
        <v>991</v>
      </c>
      <c r="F49" s="78">
        <f t="shared" si="1"/>
        <v>991</v>
      </c>
      <c r="G49" s="78">
        <v>991</v>
      </c>
      <c r="H49" s="78"/>
      <c r="I49" s="3"/>
      <c r="J49" s="3"/>
    </row>
    <row r="50" spans="4:10" ht="19.5" customHeight="1">
      <c r="D50" s="84" t="s">
        <v>168</v>
      </c>
      <c r="E50" s="78">
        <f t="shared" si="0"/>
        <v>223</v>
      </c>
      <c r="F50" s="78">
        <f t="shared" si="1"/>
        <v>223</v>
      </c>
      <c r="G50" s="78"/>
      <c r="H50" s="78">
        <v>223</v>
      </c>
      <c r="I50" s="3"/>
      <c r="J50" s="3"/>
    </row>
    <row r="51" spans="4:10" ht="19.5" customHeight="1">
      <c r="D51" s="86" t="s">
        <v>169</v>
      </c>
      <c r="E51" s="78">
        <f t="shared" si="0"/>
        <v>225</v>
      </c>
      <c r="F51" s="78">
        <f t="shared" si="1"/>
        <v>225</v>
      </c>
      <c r="G51" s="78">
        <v>200</v>
      </c>
      <c r="H51" s="78">
        <f>H52+H53+H54</f>
        <v>25</v>
      </c>
      <c r="I51" s="3"/>
      <c r="J51" s="3"/>
    </row>
    <row r="52" spans="4:10" ht="19.5" customHeight="1">
      <c r="D52" s="83" t="s">
        <v>135</v>
      </c>
      <c r="E52" s="78">
        <f t="shared" si="0"/>
        <v>200</v>
      </c>
      <c r="F52" s="78">
        <f t="shared" si="1"/>
        <v>200</v>
      </c>
      <c r="G52" s="78">
        <v>200</v>
      </c>
      <c r="H52" s="78"/>
      <c r="I52" s="3"/>
      <c r="J52" s="3"/>
    </row>
    <row r="53" spans="4:10" ht="18" customHeight="1">
      <c r="D53" s="84" t="s">
        <v>170</v>
      </c>
      <c r="E53" s="78">
        <f t="shared" si="0"/>
        <v>25</v>
      </c>
      <c r="F53" s="78">
        <f t="shared" si="1"/>
        <v>25</v>
      </c>
      <c r="G53" s="78"/>
      <c r="H53" s="78">
        <v>25</v>
      </c>
      <c r="I53" s="3"/>
      <c r="J53" s="3"/>
    </row>
    <row r="54" spans="4:10" ht="19.5" customHeight="1" hidden="1">
      <c r="D54" s="84" t="s">
        <v>171</v>
      </c>
      <c r="E54" s="78">
        <f t="shared" si="0"/>
        <v>0</v>
      </c>
      <c r="F54" s="78">
        <f t="shared" si="1"/>
        <v>0</v>
      </c>
      <c r="G54" s="78"/>
      <c r="H54" s="78"/>
      <c r="I54" s="3"/>
      <c r="J54" s="3"/>
    </row>
    <row r="55" spans="4:10" ht="19.5" customHeight="1">
      <c r="D55" s="86" t="s">
        <v>172</v>
      </c>
      <c r="E55" s="78">
        <f t="shared" si="0"/>
        <v>1</v>
      </c>
      <c r="F55" s="78">
        <f t="shared" si="1"/>
        <v>1</v>
      </c>
      <c r="G55" s="78"/>
      <c r="H55" s="78">
        <v>1</v>
      </c>
      <c r="I55" s="3"/>
      <c r="J55" s="3"/>
    </row>
    <row r="56" spans="4:10" ht="19.5" customHeight="1">
      <c r="D56" s="84" t="s">
        <v>173</v>
      </c>
      <c r="E56" s="78">
        <f t="shared" si="0"/>
        <v>1</v>
      </c>
      <c r="F56" s="78">
        <f t="shared" si="1"/>
        <v>1</v>
      </c>
      <c r="G56" s="78"/>
      <c r="H56" s="78">
        <v>1</v>
      </c>
      <c r="I56" s="3"/>
      <c r="J56" s="3"/>
    </row>
    <row r="57" spans="4:10" ht="19.5" customHeight="1">
      <c r="D57" s="86" t="s">
        <v>174</v>
      </c>
      <c r="E57" s="78">
        <f t="shared" si="0"/>
        <v>179</v>
      </c>
      <c r="F57" s="78">
        <f t="shared" si="1"/>
        <v>155</v>
      </c>
      <c r="G57" s="78">
        <f>G58+G59</f>
        <v>115</v>
      </c>
      <c r="H57" s="78">
        <f>H58+H59+H60</f>
        <v>40</v>
      </c>
      <c r="I57" s="2">
        <v>24</v>
      </c>
      <c r="J57" s="3"/>
    </row>
    <row r="58" spans="4:10" ht="19.5" customHeight="1">
      <c r="D58" s="86" t="s">
        <v>175</v>
      </c>
      <c r="E58" s="78">
        <f t="shared" si="0"/>
        <v>115</v>
      </c>
      <c r="F58" s="78">
        <f t="shared" si="1"/>
        <v>115</v>
      </c>
      <c r="G58" s="78">
        <v>115</v>
      </c>
      <c r="H58" s="78"/>
      <c r="I58" s="3"/>
      <c r="J58" s="3"/>
    </row>
    <row r="59" spans="4:10" ht="19.5" customHeight="1">
      <c r="D59" s="84" t="s">
        <v>176</v>
      </c>
      <c r="E59" s="78">
        <f t="shared" si="0"/>
        <v>48</v>
      </c>
      <c r="F59" s="78">
        <f t="shared" si="1"/>
        <v>24</v>
      </c>
      <c r="G59" s="78"/>
      <c r="H59" s="78">
        <v>24</v>
      </c>
      <c r="I59" s="2">
        <v>24</v>
      </c>
      <c r="J59" s="3"/>
    </row>
    <row r="60" spans="4:10" ht="19.5" customHeight="1">
      <c r="D60" s="84" t="s">
        <v>177</v>
      </c>
      <c r="E60" s="78">
        <f t="shared" si="0"/>
        <v>16</v>
      </c>
      <c r="F60" s="78">
        <f t="shared" si="1"/>
        <v>16</v>
      </c>
      <c r="G60" s="78"/>
      <c r="H60" s="78">
        <v>16</v>
      </c>
      <c r="I60" s="3"/>
      <c r="J60" s="3"/>
    </row>
    <row r="61" spans="4:10" ht="19.5" customHeight="1">
      <c r="D61" s="86" t="s">
        <v>178</v>
      </c>
      <c r="E61" s="78">
        <f t="shared" si="0"/>
        <v>147</v>
      </c>
      <c r="F61" s="78">
        <f t="shared" si="1"/>
        <v>147</v>
      </c>
      <c r="G61" s="78">
        <f>G62+G64+G63</f>
        <v>137</v>
      </c>
      <c r="H61" s="78">
        <f>H62+H64</f>
        <v>10</v>
      </c>
      <c r="I61" s="3"/>
      <c r="J61" s="3"/>
    </row>
    <row r="62" spans="4:10" ht="19.5" customHeight="1">
      <c r="D62" s="83" t="s">
        <v>135</v>
      </c>
      <c r="E62" s="78">
        <f t="shared" si="0"/>
        <v>130</v>
      </c>
      <c r="F62" s="78">
        <f t="shared" si="1"/>
        <v>130</v>
      </c>
      <c r="G62" s="78">
        <v>130</v>
      </c>
      <c r="H62" s="78"/>
      <c r="I62" s="3"/>
      <c r="J62" s="3"/>
    </row>
    <row r="63" spans="4:10" ht="19.5" customHeight="1">
      <c r="D63" s="83" t="s">
        <v>165</v>
      </c>
      <c r="E63" s="78">
        <f t="shared" si="0"/>
        <v>7</v>
      </c>
      <c r="F63" s="78">
        <f t="shared" si="1"/>
        <v>7</v>
      </c>
      <c r="G63" s="78">
        <v>7</v>
      </c>
      <c r="H63" s="78"/>
      <c r="I63" s="3"/>
      <c r="J63" s="3"/>
    </row>
    <row r="64" spans="4:10" ht="19.5" customHeight="1">
      <c r="D64" s="84" t="s">
        <v>179</v>
      </c>
      <c r="E64" s="78">
        <f t="shared" si="0"/>
        <v>10</v>
      </c>
      <c r="F64" s="78">
        <f t="shared" si="1"/>
        <v>10</v>
      </c>
      <c r="G64" s="78"/>
      <c r="H64" s="78">
        <v>10</v>
      </c>
      <c r="I64" s="3"/>
      <c r="J64" s="3"/>
    </row>
    <row r="65" spans="4:10" ht="19.5" customHeight="1">
      <c r="D65" s="92" t="s">
        <v>180</v>
      </c>
      <c r="E65" s="78">
        <f t="shared" si="0"/>
        <v>1022</v>
      </c>
      <c r="F65" s="78">
        <f t="shared" si="1"/>
        <v>1022</v>
      </c>
      <c r="G65" s="78">
        <f>G66+G67</f>
        <v>642</v>
      </c>
      <c r="H65" s="78">
        <f>H66+H67</f>
        <v>380</v>
      </c>
      <c r="I65" s="3"/>
      <c r="J65" s="3"/>
    </row>
    <row r="66" spans="4:10" ht="19.5" customHeight="1">
      <c r="D66" s="83" t="s">
        <v>135</v>
      </c>
      <c r="E66" s="78">
        <f t="shared" si="0"/>
        <v>642</v>
      </c>
      <c r="F66" s="78">
        <f t="shared" si="1"/>
        <v>642</v>
      </c>
      <c r="G66" s="78">
        <v>642</v>
      </c>
      <c r="H66" s="78"/>
      <c r="I66" s="3"/>
      <c r="J66" s="3"/>
    </row>
    <row r="67" spans="4:10" ht="19.5" customHeight="1">
      <c r="D67" s="93" t="s">
        <v>181</v>
      </c>
      <c r="E67" s="78">
        <f t="shared" si="0"/>
        <v>380</v>
      </c>
      <c r="F67" s="78">
        <f t="shared" si="1"/>
        <v>380</v>
      </c>
      <c r="G67" s="78"/>
      <c r="H67" s="78">
        <v>380</v>
      </c>
      <c r="I67" s="3"/>
      <c r="J67" s="3"/>
    </row>
    <row r="68" spans="4:10" ht="19.5" customHeight="1">
      <c r="D68" s="86" t="s">
        <v>182</v>
      </c>
      <c r="E68" s="78">
        <f t="shared" si="0"/>
        <v>415</v>
      </c>
      <c r="F68" s="78">
        <f t="shared" si="1"/>
        <v>415</v>
      </c>
      <c r="G68" s="78">
        <f>G69+G70+G71</f>
        <v>333</v>
      </c>
      <c r="H68" s="78">
        <f>H69+H70+H71</f>
        <v>82</v>
      </c>
      <c r="I68" s="3"/>
      <c r="J68" s="3"/>
    </row>
    <row r="69" spans="4:10" ht="19.5" customHeight="1">
      <c r="D69" s="83" t="s">
        <v>135</v>
      </c>
      <c r="E69" s="78">
        <f aca="true" t="shared" si="2" ref="E69:E132">F69+I69+J69</f>
        <v>333</v>
      </c>
      <c r="F69" s="78">
        <f t="shared" si="1"/>
        <v>333</v>
      </c>
      <c r="G69" s="78">
        <v>333</v>
      </c>
      <c r="H69" s="78"/>
      <c r="I69" s="3"/>
      <c r="J69" s="3"/>
    </row>
    <row r="70" spans="4:10" ht="19.5" customHeight="1">
      <c r="D70" s="83" t="s">
        <v>183</v>
      </c>
      <c r="E70" s="78">
        <f t="shared" si="2"/>
        <v>19</v>
      </c>
      <c r="F70" s="78">
        <f t="shared" si="1"/>
        <v>19</v>
      </c>
      <c r="G70" s="78"/>
      <c r="H70" s="78">
        <v>19</v>
      </c>
      <c r="I70" s="3"/>
      <c r="J70" s="3"/>
    </row>
    <row r="71" spans="4:10" ht="19.5" customHeight="1">
      <c r="D71" s="84" t="s">
        <v>184</v>
      </c>
      <c r="E71" s="78">
        <f t="shared" si="2"/>
        <v>63</v>
      </c>
      <c r="F71" s="78">
        <f t="shared" si="1"/>
        <v>63</v>
      </c>
      <c r="G71" s="78"/>
      <c r="H71" s="78">
        <v>63</v>
      </c>
      <c r="I71" s="3"/>
      <c r="J71" s="3"/>
    </row>
    <row r="72" spans="4:10" ht="19.5" customHeight="1">
      <c r="D72" s="86" t="s">
        <v>185</v>
      </c>
      <c r="E72" s="78">
        <f t="shared" si="2"/>
        <v>428</v>
      </c>
      <c r="F72" s="78">
        <f t="shared" si="1"/>
        <v>428</v>
      </c>
      <c r="G72" s="78">
        <f>G73+G74</f>
        <v>195</v>
      </c>
      <c r="H72" s="78">
        <f>H73+H74</f>
        <v>233</v>
      </c>
      <c r="I72" s="3"/>
      <c r="J72" s="3"/>
    </row>
    <row r="73" spans="4:10" ht="19.5" customHeight="1">
      <c r="D73" s="83" t="s">
        <v>135</v>
      </c>
      <c r="E73" s="78">
        <f t="shared" si="2"/>
        <v>195</v>
      </c>
      <c r="F73" s="78">
        <f aca="true" t="shared" si="3" ref="F73:F139">G73+H73</f>
        <v>195</v>
      </c>
      <c r="G73" s="78">
        <v>195</v>
      </c>
      <c r="H73" s="78"/>
      <c r="I73" s="3"/>
      <c r="J73" s="3"/>
    </row>
    <row r="74" spans="4:10" ht="19.5" customHeight="1">
      <c r="D74" s="84" t="s">
        <v>186</v>
      </c>
      <c r="E74" s="78">
        <f t="shared" si="2"/>
        <v>233</v>
      </c>
      <c r="F74" s="78">
        <f t="shared" si="3"/>
        <v>233</v>
      </c>
      <c r="G74" s="78"/>
      <c r="H74" s="78">
        <v>233</v>
      </c>
      <c r="I74" s="3"/>
      <c r="J74" s="3"/>
    </row>
    <row r="75" spans="4:10" ht="19.5" customHeight="1">
      <c r="D75" s="86" t="s">
        <v>187</v>
      </c>
      <c r="E75" s="78">
        <f t="shared" si="2"/>
        <v>138</v>
      </c>
      <c r="F75" s="78">
        <f t="shared" si="3"/>
        <v>138</v>
      </c>
      <c r="G75" s="78">
        <f>G76+G77+G78</f>
        <v>117</v>
      </c>
      <c r="H75" s="78">
        <f>H76+H77+H78</f>
        <v>21</v>
      </c>
      <c r="I75" s="3"/>
      <c r="J75" s="3"/>
    </row>
    <row r="76" spans="4:10" ht="19.5" customHeight="1">
      <c r="D76" s="83" t="s">
        <v>135</v>
      </c>
      <c r="E76" s="78">
        <f t="shared" si="2"/>
        <v>117</v>
      </c>
      <c r="F76" s="78">
        <f t="shared" si="3"/>
        <v>117</v>
      </c>
      <c r="G76" s="78">
        <v>117</v>
      </c>
      <c r="H76" s="78"/>
      <c r="I76" s="3"/>
      <c r="J76" s="3"/>
    </row>
    <row r="77" spans="4:10" ht="19.5" customHeight="1">
      <c r="D77" s="83" t="s">
        <v>188</v>
      </c>
      <c r="E77" s="78">
        <f t="shared" si="2"/>
        <v>16</v>
      </c>
      <c r="F77" s="78">
        <f t="shared" si="3"/>
        <v>16</v>
      </c>
      <c r="G77" s="78"/>
      <c r="H77" s="78">
        <v>16</v>
      </c>
      <c r="I77" s="3"/>
      <c r="J77" s="3"/>
    </row>
    <row r="78" spans="4:10" ht="19.5" customHeight="1">
      <c r="D78" s="84" t="s">
        <v>189</v>
      </c>
      <c r="E78" s="78">
        <f t="shared" si="2"/>
        <v>5</v>
      </c>
      <c r="F78" s="78">
        <f t="shared" si="3"/>
        <v>5</v>
      </c>
      <c r="G78" s="78"/>
      <c r="H78" s="78">
        <v>5</v>
      </c>
      <c r="I78" s="3"/>
      <c r="J78" s="3"/>
    </row>
    <row r="79" spans="4:10" ht="19.5" customHeight="1">
      <c r="D79" s="94" t="s">
        <v>190</v>
      </c>
      <c r="E79" s="78">
        <f t="shared" si="2"/>
        <v>1390</v>
      </c>
      <c r="F79" s="78">
        <f t="shared" si="3"/>
        <v>1390</v>
      </c>
      <c r="G79" s="78">
        <f>G80+G81+G82+G83+G84</f>
        <v>1201</v>
      </c>
      <c r="H79" s="78">
        <f>H80+H81+H82+H83+H84</f>
        <v>189</v>
      </c>
      <c r="I79" s="3"/>
      <c r="J79" s="3"/>
    </row>
    <row r="80" spans="4:10" ht="19.5" customHeight="1">
      <c r="D80" s="84" t="s">
        <v>135</v>
      </c>
      <c r="E80" s="78">
        <f t="shared" si="2"/>
        <v>1201</v>
      </c>
      <c r="F80" s="78">
        <f t="shared" si="3"/>
        <v>1201</v>
      </c>
      <c r="G80" s="78">
        <v>1201</v>
      </c>
      <c r="H80" s="78"/>
      <c r="I80" s="3"/>
      <c r="J80" s="3"/>
    </row>
    <row r="81" spans="4:10" ht="19.5" customHeight="1">
      <c r="D81" s="84" t="s">
        <v>165</v>
      </c>
      <c r="E81" s="78">
        <f t="shared" si="2"/>
        <v>34</v>
      </c>
      <c r="F81" s="78">
        <f t="shared" si="3"/>
        <v>34</v>
      </c>
      <c r="G81" s="78"/>
      <c r="H81" s="78">
        <v>34</v>
      </c>
      <c r="I81" s="3"/>
      <c r="J81" s="3"/>
    </row>
    <row r="82" spans="1:10" ht="19.5" customHeight="1">
      <c r="A82" t="s">
        <v>191</v>
      </c>
      <c r="D82" s="84" t="s">
        <v>192</v>
      </c>
      <c r="E82" s="78">
        <f t="shared" si="2"/>
        <v>60</v>
      </c>
      <c r="F82" s="78">
        <f t="shared" si="3"/>
        <v>60</v>
      </c>
      <c r="G82" s="78"/>
      <c r="H82" s="78">
        <v>60</v>
      </c>
      <c r="I82" s="3"/>
      <c r="J82" s="3"/>
    </row>
    <row r="83" spans="4:10" ht="19.5" customHeight="1">
      <c r="D83" s="84" t="s">
        <v>193</v>
      </c>
      <c r="E83" s="78">
        <f t="shared" si="2"/>
        <v>50</v>
      </c>
      <c r="F83" s="78">
        <f t="shared" si="3"/>
        <v>50</v>
      </c>
      <c r="G83" s="78"/>
      <c r="H83" s="78">
        <v>50</v>
      </c>
      <c r="I83" s="3"/>
      <c r="J83" s="3"/>
    </row>
    <row r="84" spans="4:10" ht="19.5" customHeight="1">
      <c r="D84" s="84" t="s">
        <v>194</v>
      </c>
      <c r="E84" s="78">
        <f t="shared" si="2"/>
        <v>45</v>
      </c>
      <c r="F84" s="78">
        <f t="shared" si="3"/>
        <v>45</v>
      </c>
      <c r="G84" s="78"/>
      <c r="H84" s="78">
        <v>45</v>
      </c>
      <c r="I84" s="3"/>
      <c r="J84" s="3"/>
    </row>
    <row r="85" spans="4:10" ht="19.5" customHeight="1">
      <c r="D85" s="95" t="s">
        <v>195</v>
      </c>
      <c r="E85" s="78">
        <f t="shared" si="2"/>
        <v>190</v>
      </c>
      <c r="F85" s="78">
        <f t="shared" si="3"/>
        <v>190</v>
      </c>
      <c r="G85" s="78"/>
      <c r="H85" s="78">
        <f>H86+H90</f>
        <v>190</v>
      </c>
      <c r="I85" s="3"/>
      <c r="J85" s="3"/>
    </row>
    <row r="86" spans="4:10" ht="19.5" customHeight="1">
      <c r="D86" s="86" t="s">
        <v>196</v>
      </c>
      <c r="E86" s="78">
        <f t="shared" si="2"/>
        <v>155</v>
      </c>
      <c r="F86" s="78">
        <f t="shared" si="3"/>
        <v>155</v>
      </c>
      <c r="G86" s="78"/>
      <c r="H86" s="78">
        <f>H87+H89+H88</f>
        <v>155</v>
      </c>
      <c r="I86" s="3"/>
      <c r="J86" s="3"/>
    </row>
    <row r="87" spans="4:10" ht="19.5" customHeight="1">
      <c r="D87" s="84" t="s">
        <v>197</v>
      </c>
      <c r="E87" s="78">
        <f t="shared" si="2"/>
        <v>18</v>
      </c>
      <c r="F87" s="78">
        <f t="shared" si="3"/>
        <v>18</v>
      </c>
      <c r="G87" s="78"/>
      <c r="H87" s="78">
        <v>18</v>
      </c>
      <c r="I87" s="3"/>
      <c r="J87" s="3"/>
    </row>
    <row r="88" spans="4:10" ht="19.5" customHeight="1">
      <c r="D88" s="84" t="s">
        <v>198</v>
      </c>
      <c r="E88" s="78">
        <f t="shared" si="2"/>
        <v>5</v>
      </c>
      <c r="F88" s="78">
        <f t="shared" si="3"/>
        <v>5</v>
      </c>
      <c r="G88" s="78"/>
      <c r="H88" s="78">
        <v>5</v>
      </c>
      <c r="I88" s="3"/>
      <c r="J88" s="3"/>
    </row>
    <row r="89" spans="4:10" ht="19.5" customHeight="1">
      <c r="D89" s="84" t="s">
        <v>199</v>
      </c>
      <c r="E89" s="78">
        <f t="shared" si="2"/>
        <v>132</v>
      </c>
      <c r="F89" s="78">
        <f t="shared" si="3"/>
        <v>132</v>
      </c>
      <c r="G89" s="78"/>
      <c r="H89" s="78">
        <v>132</v>
      </c>
      <c r="I89" s="3"/>
      <c r="J89" s="3"/>
    </row>
    <row r="90" spans="4:10" ht="19.5" customHeight="1">
      <c r="D90" s="86" t="s">
        <v>200</v>
      </c>
      <c r="E90" s="78">
        <f t="shared" si="2"/>
        <v>35</v>
      </c>
      <c r="F90" s="78">
        <f t="shared" si="3"/>
        <v>35</v>
      </c>
      <c r="G90" s="78"/>
      <c r="H90" s="78">
        <v>35</v>
      </c>
      <c r="I90" s="3"/>
      <c r="J90" s="3"/>
    </row>
    <row r="91" spans="4:10" ht="19.5" customHeight="1">
      <c r="D91" s="84" t="s">
        <v>201</v>
      </c>
      <c r="E91" s="78">
        <f t="shared" si="2"/>
        <v>35</v>
      </c>
      <c r="F91" s="78">
        <f t="shared" si="3"/>
        <v>35</v>
      </c>
      <c r="G91" s="78"/>
      <c r="H91" s="78">
        <v>35</v>
      </c>
      <c r="I91" s="3"/>
      <c r="J91" s="3"/>
    </row>
    <row r="92" spans="4:10" ht="19.5" customHeight="1">
      <c r="D92" s="95" t="s">
        <v>202</v>
      </c>
      <c r="E92" s="78">
        <f t="shared" si="2"/>
        <v>387</v>
      </c>
      <c r="F92" s="78">
        <f t="shared" si="3"/>
        <v>387</v>
      </c>
      <c r="G92" s="78">
        <f>G93+G97+G100</f>
        <v>266</v>
      </c>
      <c r="H92" s="78">
        <f>H93+H97+H100</f>
        <v>121</v>
      </c>
      <c r="I92" s="3"/>
      <c r="J92" s="3"/>
    </row>
    <row r="93" spans="4:10" ht="0.75" customHeight="1">
      <c r="D93" s="86" t="s">
        <v>203</v>
      </c>
      <c r="E93" s="78">
        <f t="shared" si="2"/>
        <v>0</v>
      </c>
      <c r="F93" s="78">
        <f t="shared" si="3"/>
        <v>0</v>
      </c>
      <c r="G93" s="78">
        <f>G94</f>
        <v>0</v>
      </c>
      <c r="H93" s="78">
        <f>H94+H95+H96</f>
        <v>0</v>
      </c>
      <c r="I93" s="3"/>
      <c r="J93" s="3"/>
    </row>
    <row r="94" spans="4:10" ht="19.5" customHeight="1" hidden="1">
      <c r="D94" s="83" t="s">
        <v>135</v>
      </c>
      <c r="E94" s="78">
        <f t="shared" si="2"/>
        <v>0</v>
      </c>
      <c r="F94" s="78">
        <f t="shared" si="3"/>
        <v>0</v>
      </c>
      <c r="G94" s="78"/>
      <c r="H94" s="78"/>
      <c r="I94" s="3"/>
      <c r="J94" s="3"/>
    </row>
    <row r="95" spans="4:10" ht="19.5" customHeight="1" hidden="1">
      <c r="D95" s="84" t="s">
        <v>204</v>
      </c>
      <c r="E95" s="78">
        <f t="shared" si="2"/>
        <v>0</v>
      </c>
      <c r="F95" s="78">
        <f t="shared" si="3"/>
        <v>0</v>
      </c>
      <c r="G95" s="78"/>
      <c r="H95" s="78"/>
      <c r="I95" s="3"/>
      <c r="J95" s="3"/>
    </row>
    <row r="96" spans="4:10" ht="19.5" customHeight="1" hidden="1">
      <c r="D96" s="84" t="s">
        <v>205</v>
      </c>
      <c r="E96" s="78">
        <f t="shared" si="2"/>
        <v>0</v>
      </c>
      <c r="F96" s="78">
        <f t="shared" si="3"/>
        <v>0</v>
      </c>
      <c r="G96" s="78"/>
      <c r="H96" s="78"/>
      <c r="I96" s="3"/>
      <c r="J96" s="3"/>
    </row>
    <row r="97" spans="4:10" ht="19.5" customHeight="1" hidden="1">
      <c r="D97" s="86" t="s">
        <v>206</v>
      </c>
      <c r="E97" s="78">
        <f t="shared" si="2"/>
        <v>0</v>
      </c>
      <c r="F97" s="78">
        <f t="shared" si="3"/>
        <v>0</v>
      </c>
      <c r="G97" s="78">
        <f>G98+G99</f>
        <v>0</v>
      </c>
      <c r="H97" s="78">
        <f>H98+H99</f>
        <v>0</v>
      </c>
      <c r="I97" s="3"/>
      <c r="J97" s="3"/>
    </row>
    <row r="98" spans="4:10" ht="19.5" customHeight="1" hidden="1">
      <c r="D98" s="83" t="s">
        <v>135</v>
      </c>
      <c r="E98" s="78">
        <f t="shared" si="2"/>
        <v>0</v>
      </c>
      <c r="F98" s="78">
        <f t="shared" si="3"/>
        <v>0</v>
      </c>
      <c r="G98" s="78"/>
      <c r="H98" s="78"/>
      <c r="I98" s="3"/>
      <c r="J98" s="3"/>
    </row>
    <row r="99" spans="4:10" ht="19.5" customHeight="1" hidden="1">
      <c r="D99" s="84" t="s">
        <v>207</v>
      </c>
      <c r="E99" s="78">
        <f t="shared" si="2"/>
        <v>0</v>
      </c>
      <c r="F99" s="78">
        <f t="shared" si="3"/>
        <v>0</v>
      </c>
      <c r="G99" s="78"/>
      <c r="H99" s="78"/>
      <c r="I99" s="3"/>
      <c r="J99" s="3"/>
    </row>
    <row r="100" spans="4:10" ht="19.5" customHeight="1">
      <c r="D100" s="86" t="s">
        <v>208</v>
      </c>
      <c r="E100" s="78">
        <f t="shared" si="2"/>
        <v>387</v>
      </c>
      <c r="F100" s="78">
        <f t="shared" si="3"/>
        <v>387</v>
      </c>
      <c r="G100" s="78">
        <f>G101+G102+G103+G104+G105+G106</f>
        <v>266</v>
      </c>
      <c r="H100" s="78">
        <f>H102+H103+H104+H105+H106</f>
        <v>121</v>
      </c>
      <c r="I100" s="3"/>
      <c r="J100" s="3"/>
    </row>
    <row r="101" spans="4:10" ht="19.5" customHeight="1">
      <c r="D101" s="83" t="s">
        <v>135</v>
      </c>
      <c r="E101" s="78">
        <f t="shared" si="2"/>
        <v>266</v>
      </c>
      <c r="F101" s="78">
        <f t="shared" si="3"/>
        <v>266</v>
      </c>
      <c r="G101" s="78">
        <v>266</v>
      </c>
      <c r="H101" s="78"/>
      <c r="I101" s="3"/>
      <c r="J101" s="3"/>
    </row>
    <row r="102" spans="4:10" ht="19.5" customHeight="1">
      <c r="D102" s="84" t="s">
        <v>209</v>
      </c>
      <c r="E102" s="78">
        <f t="shared" si="2"/>
        <v>17</v>
      </c>
      <c r="F102" s="78">
        <f t="shared" si="3"/>
        <v>17</v>
      </c>
      <c r="G102" s="78"/>
      <c r="H102" s="78">
        <v>17</v>
      </c>
      <c r="I102" s="3"/>
      <c r="J102" s="3"/>
    </row>
    <row r="103" spans="4:10" ht="19.5" customHeight="1">
      <c r="D103" s="84" t="s">
        <v>210</v>
      </c>
      <c r="E103" s="78">
        <f t="shared" si="2"/>
        <v>15</v>
      </c>
      <c r="F103" s="78">
        <f t="shared" si="3"/>
        <v>15</v>
      </c>
      <c r="G103" s="78"/>
      <c r="H103" s="78">
        <v>15</v>
      </c>
      <c r="I103" s="3"/>
      <c r="J103" s="3"/>
    </row>
    <row r="104" spans="4:10" ht="19.5" customHeight="1">
      <c r="D104" s="84" t="s">
        <v>211</v>
      </c>
      <c r="E104" s="78">
        <f t="shared" si="2"/>
        <v>10</v>
      </c>
      <c r="F104" s="78">
        <f t="shared" si="3"/>
        <v>10</v>
      </c>
      <c r="G104" s="78"/>
      <c r="H104" s="78">
        <v>10</v>
      </c>
      <c r="I104" s="3"/>
      <c r="J104" s="3"/>
    </row>
    <row r="105" spans="4:10" ht="19.5" customHeight="1">
      <c r="D105" s="84" t="s">
        <v>212</v>
      </c>
      <c r="E105" s="78">
        <f t="shared" si="2"/>
        <v>20</v>
      </c>
      <c r="F105" s="78">
        <f t="shared" si="3"/>
        <v>20</v>
      </c>
      <c r="G105" s="78"/>
      <c r="H105" s="78">
        <v>20</v>
      </c>
      <c r="I105" s="3"/>
      <c r="J105" s="3"/>
    </row>
    <row r="106" spans="4:10" ht="19.5" customHeight="1">
      <c r="D106" s="84" t="s">
        <v>213</v>
      </c>
      <c r="E106" s="78">
        <f t="shared" si="2"/>
        <v>59</v>
      </c>
      <c r="F106" s="78">
        <f t="shared" si="3"/>
        <v>59</v>
      </c>
      <c r="G106" s="78"/>
      <c r="H106" s="78">
        <v>59</v>
      </c>
      <c r="I106" s="3"/>
      <c r="J106" s="3"/>
    </row>
    <row r="107" spans="4:10" ht="19.5" customHeight="1">
      <c r="D107" s="95" t="s">
        <v>214</v>
      </c>
      <c r="E107" s="78">
        <f t="shared" si="2"/>
        <v>22736</v>
      </c>
      <c r="F107" s="78">
        <f t="shared" si="3"/>
        <v>22736</v>
      </c>
      <c r="G107" s="78">
        <f>G111+G116+G118+G120+G108</f>
        <v>18415</v>
      </c>
      <c r="H107" s="78">
        <f>H111+H116+H118+H120+H108</f>
        <v>4321</v>
      </c>
      <c r="I107" s="3"/>
      <c r="J107" s="3"/>
    </row>
    <row r="108" spans="4:10" ht="19.5" customHeight="1">
      <c r="D108" s="86" t="s">
        <v>215</v>
      </c>
      <c r="E108" s="78">
        <f t="shared" si="2"/>
        <v>329</v>
      </c>
      <c r="F108" s="78">
        <f t="shared" si="3"/>
        <v>329</v>
      </c>
      <c r="G108" s="78">
        <v>312</v>
      </c>
      <c r="H108" s="78">
        <v>17</v>
      </c>
      <c r="I108" s="3"/>
      <c r="J108" s="3"/>
    </row>
    <row r="109" spans="4:10" ht="19.5" customHeight="1">
      <c r="D109" s="83" t="s">
        <v>135</v>
      </c>
      <c r="E109" s="78">
        <f t="shared" si="2"/>
        <v>312</v>
      </c>
      <c r="F109" s="78">
        <f t="shared" si="3"/>
        <v>312</v>
      </c>
      <c r="G109" s="78">
        <v>312</v>
      </c>
      <c r="H109" s="78"/>
      <c r="I109" s="3"/>
      <c r="J109" s="3"/>
    </row>
    <row r="110" spans="4:10" ht="19.5" customHeight="1">
      <c r="D110" s="84" t="s">
        <v>216</v>
      </c>
      <c r="E110" s="78">
        <f t="shared" si="2"/>
        <v>17</v>
      </c>
      <c r="F110" s="78">
        <f t="shared" si="3"/>
        <v>17</v>
      </c>
      <c r="G110" s="78"/>
      <c r="H110" s="78">
        <v>17</v>
      </c>
      <c r="I110" s="3"/>
      <c r="J110" s="3"/>
    </row>
    <row r="111" spans="4:10" ht="19.5" customHeight="1">
      <c r="D111" s="86" t="s">
        <v>217</v>
      </c>
      <c r="E111" s="78">
        <f t="shared" si="2"/>
        <v>22066</v>
      </c>
      <c r="F111" s="78">
        <f t="shared" si="3"/>
        <v>22066</v>
      </c>
      <c r="G111" s="78">
        <f>G112+G113+G114</f>
        <v>18006</v>
      </c>
      <c r="H111" s="78">
        <f>H112+H113+H114+H115</f>
        <v>4060</v>
      </c>
      <c r="I111" s="3"/>
      <c r="J111" s="3"/>
    </row>
    <row r="112" spans="4:10" ht="19.5" customHeight="1">
      <c r="D112" s="84" t="s">
        <v>218</v>
      </c>
      <c r="E112" s="78">
        <f t="shared" si="2"/>
        <v>763</v>
      </c>
      <c r="F112" s="78">
        <f t="shared" si="3"/>
        <v>763</v>
      </c>
      <c r="G112" s="78">
        <v>269</v>
      </c>
      <c r="H112" s="78">
        <v>494</v>
      </c>
      <c r="I112" s="3"/>
      <c r="J112" s="3"/>
    </row>
    <row r="113" spans="4:10" ht="19.5" customHeight="1">
      <c r="D113" s="84" t="s">
        <v>219</v>
      </c>
      <c r="E113" s="78">
        <f t="shared" si="2"/>
        <v>15124</v>
      </c>
      <c r="F113" s="78">
        <f t="shared" si="3"/>
        <v>15124</v>
      </c>
      <c r="G113" s="78">
        <v>11696</v>
      </c>
      <c r="H113" s="78">
        <v>3428</v>
      </c>
      <c r="I113" s="3"/>
      <c r="J113" s="3"/>
    </row>
    <row r="114" spans="4:10" ht="19.5" customHeight="1">
      <c r="D114" s="84" t="s">
        <v>220</v>
      </c>
      <c r="E114" s="78">
        <f t="shared" si="2"/>
        <v>6148</v>
      </c>
      <c r="F114" s="78">
        <f t="shared" si="3"/>
        <v>6148</v>
      </c>
      <c r="G114" s="78">
        <v>6041</v>
      </c>
      <c r="H114" s="78">
        <v>107</v>
      </c>
      <c r="I114" s="3"/>
      <c r="J114" s="3"/>
    </row>
    <row r="115" spans="4:10" ht="19.5" customHeight="1">
      <c r="D115" s="84" t="s">
        <v>221</v>
      </c>
      <c r="E115" s="78">
        <f t="shared" si="2"/>
        <v>31</v>
      </c>
      <c r="F115" s="78">
        <f t="shared" si="3"/>
        <v>31</v>
      </c>
      <c r="G115" s="78"/>
      <c r="H115" s="78">
        <v>31</v>
      </c>
      <c r="I115" s="3"/>
      <c r="J115" s="3"/>
    </row>
    <row r="116" spans="4:10" ht="19.5" customHeight="1">
      <c r="D116" s="86" t="s">
        <v>222</v>
      </c>
      <c r="E116" s="78">
        <f t="shared" si="2"/>
        <v>105</v>
      </c>
      <c r="F116" s="78">
        <f t="shared" si="3"/>
        <v>105</v>
      </c>
      <c r="G116" s="78">
        <v>97</v>
      </c>
      <c r="H116" s="78">
        <v>8</v>
      </c>
      <c r="I116" s="3"/>
      <c r="J116" s="3"/>
    </row>
    <row r="117" spans="4:10" ht="19.5" customHeight="1">
      <c r="D117" s="84" t="s">
        <v>223</v>
      </c>
      <c r="E117" s="78">
        <f t="shared" si="2"/>
        <v>105</v>
      </c>
      <c r="F117" s="78">
        <f t="shared" si="3"/>
        <v>105</v>
      </c>
      <c r="G117" s="78">
        <v>97</v>
      </c>
      <c r="H117" s="78">
        <v>8</v>
      </c>
      <c r="I117" s="3"/>
      <c r="J117" s="3"/>
    </row>
    <row r="118" spans="4:10" ht="19.5" customHeight="1">
      <c r="D118" s="86" t="s">
        <v>224</v>
      </c>
      <c r="E118" s="78">
        <f t="shared" si="2"/>
        <v>230</v>
      </c>
      <c r="F118" s="78">
        <f t="shared" si="3"/>
        <v>230</v>
      </c>
      <c r="G118" s="78"/>
      <c r="H118" s="78">
        <v>230</v>
      </c>
      <c r="I118" s="3"/>
      <c r="J118" s="3"/>
    </row>
    <row r="119" spans="4:10" ht="19.5" customHeight="1">
      <c r="D119" s="84" t="s">
        <v>225</v>
      </c>
      <c r="E119" s="78">
        <f t="shared" si="2"/>
        <v>230</v>
      </c>
      <c r="F119" s="78">
        <f t="shared" si="3"/>
        <v>230</v>
      </c>
      <c r="G119" s="78"/>
      <c r="H119" s="78">
        <v>230</v>
      </c>
      <c r="I119" s="3"/>
      <c r="J119" s="3"/>
    </row>
    <row r="120" spans="4:10" ht="19.5" customHeight="1">
      <c r="D120" s="86" t="s">
        <v>226</v>
      </c>
      <c r="E120" s="78">
        <f t="shared" si="2"/>
        <v>6</v>
      </c>
      <c r="F120" s="78">
        <f t="shared" si="3"/>
        <v>6</v>
      </c>
      <c r="G120" s="78"/>
      <c r="H120" s="78">
        <f>H121+H122+H123</f>
        <v>6</v>
      </c>
      <c r="I120" s="3"/>
      <c r="J120" s="3"/>
    </row>
    <row r="121" spans="4:10" ht="19.5" customHeight="1">
      <c r="D121" s="84" t="s">
        <v>227</v>
      </c>
      <c r="E121" s="78">
        <f t="shared" si="2"/>
        <v>6</v>
      </c>
      <c r="F121" s="78">
        <f t="shared" si="3"/>
        <v>6</v>
      </c>
      <c r="G121" s="78"/>
      <c r="H121" s="78">
        <v>6</v>
      </c>
      <c r="I121" s="3"/>
      <c r="J121" s="3"/>
    </row>
    <row r="122" spans="4:10" ht="0.75" customHeight="1">
      <c r="D122" s="84" t="s">
        <v>228</v>
      </c>
      <c r="E122" s="78">
        <f t="shared" si="2"/>
        <v>0</v>
      </c>
      <c r="F122" s="78">
        <f t="shared" si="3"/>
        <v>0</v>
      </c>
      <c r="G122" s="78"/>
      <c r="H122" s="78"/>
      <c r="I122" s="3"/>
      <c r="J122" s="3"/>
    </row>
    <row r="123" spans="4:10" ht="19.5" customHeight="1" hidden="1">
      <c r="D123" s="84" t="s">
        <v>229</v>
      </c>
      <c r="E123" s="78">
        <f t="shared" si="2"/>
        <v>0</v>
      </c>
      <c r="F123" s="78">
        <f t="shared" si="3"/>
        <v>0</v>
      </c>
      <c r="G123" s="78"/>
      <c r="H123" s="78"/>
      <c r="I123" s="3"/>
      <c r="J123" s="3"/>
    </row>
    <row r="124" spans="4:10" ht="19.5" customHeight="1">
      <c r="D124" s="95" t="s">
        <v>112</v>
      </c>
      <c r="E124" s="78">
        <f t="shared" si="2"/>
        <v>4606</v>
      </c>
      <c r="F124" s="78">
        <f t="shared" si="3"/>
        <v>4606</v>
      </c>
      <c r="G124" s="78">
        <f>G125+G130+G132</f>
        <v>203</v>
      </c>
      <c r="H124" s="78">
        <f>H125+H130+H132+H128</f>
        <v>4403</v>
      </c>
      <c r="I124" s="3"/>
      <c r="J124" s="3"/>
    </row>
    <row r="125" spans="4:10" ht="19.5" customHeight="1">
      <c r="D125" s="86" t="s">
        <v>230</v>
      </c>
      <c r="E125" s="78">
        <f t="shared" si="2"/>
        <v>259</v>
      </c>
      <c r="F125" s="78">
        <f t="shared" si="3"/>
        <v>259</v>
      </c>
      <c r="G125" s="78">
        <v>203</v>
      </c>
      <c r="H125" s="78">
        <f>H126+H127</f>
        <v>56</v>
      </c>
      <c r="I125" s="3"/>
      <c r="J125" s="3"/>
    </row>
    <row r="126" spans="4:10" ht="19.5" customHeight="1">
      <c r="D126" s="83" t="s">
        <v>135</v>
      </c>
      <c r="E126" s="78">
        <f t="shared" si="2"/>
        <v>203</v>
      </c>
      <c r="F126" s="78">
        <f t="shared" si="3"/>
        <v>203</v>
      </c>
      <c r="G126" s="78">
        <v>203</v>
      </c>
      <c r="H126" s="78"/>
      <c r="I126" s="3"/>
      <c r="J126" s="3"/>
    </row>
    <row r="127" spans="4:10" ht="19.5" customHeight="1">
      <c r="D127" s="87" t="s">
        <v>231</v>
      </c>
      <c r="E127" s="78">
        <f t="shared" si="2"/>
        <v>56</v>
      </c>
      <c r="F127" s="78">
        <f t="shared" si="3"/>
        <v>56</v>
      </c>
      <c r="G127" s="78"/>
      <c r="H127" s="78">
        <v>56</v>
      </c>
      <c r="I127" s="3"/>
      <c r="J127" s="3"/>
    </row>
    <row r="128" spans="4:10" ht="19.5" customHeight="1">
      <c r="D128" s="86" t="s">
        <v>232</v>
      </c>
      <c r="E128" s="78">
        <f t="shared" si="2"/>
        <v>140</v>
      </c>
      <c r="F128" s="78">
        <f t="shared" si="3"/>
        <v>140</v>
      </c>
      <c r="G128" s="78"/>
      <c r="H128" s="78">
        <v>140</v>
      </c>
      <c r="I128" s="3"/>
      <c r="J128" s="3"/>
    </row>
    <row r="129" spans="4:10" ht="19.5" customHeight="1">
      <c r="D129" s="84" t="s">
        <v>233</v>
      </c>
      <c r="E129" s="78">
        <f t="shared" si="2"/>
        <v>140</v>
      </c>
      <c r="F129" s="78">
        <f t="shared" si="3"/>
        <v>140</v>
      </c>
      <c r="G129" s="78"/>
      <c r="H129" s="78">
        <v>140</v>
      </c>
      <c r="I129" s="3"/>
      <c r="J129" s="3"/>
    </row>
    <row r="130" spans="4:10" ht="19.5" customHeight="1">
      <c r="D130" s="86" t="s">
        <v>234</v>
      </c>
      <c r="E130" s="78">
        <f t="shared" si="2"/>
        <v>1</v>
      </c>
      <c r="F130" s="78">
        <f t="shared" si="3"/>
        <v>1</v>
      </c>
      <c r="G130" s="78"/>
      <c r="H130" s="78">
        <v>1</v>
      </c>
      <c r="I130" s="3"/>
      <c r="J130" s="3"/>
    </row>
    <row r="131" spans="4:10" ht="19.5" customHeight="1">
      <c r="D131" s="84" t="s">
        <v>235</v>
      </c>
      <c r="E131" s="78">
        <f t="shared" si="2"/>
        <v>1</v>
      </c>
      <c r="F131" s="78">
        <f t="shared" si="3"/>
        <v>1</v>
      </c>
      <c r="G131" s="78"/>
      <c r="H131" s="78">
        <v>1</v>
      </c>
      <c r="I131" s="3"/>
      <c r="J131" s="3"/>
    </row>
    <row r="132" spans="4:10" ht="19.5" customHeight="1">
      <c r="D132" s="94" t="s">
        <v>236</v>
      </c>
      <c r="E132" s="78">
        <f t="shared" si="2"/>
        <v>4206</v>
      </c>
      <c r="F132" s="78">
        <f t="shared" si="3"/>
        <v>4206</v>
      </c>
      <c r="G132" s="78"/>
      <c r="H132" s="78">
        <v>4206</v>
      </c>
      <c r="I132" s="3"/>
      <c r="J132" s="3"/>
    </row>
    <row r="133" spans="4:10" ht="19.5" customHeight="1">
      <c r="D133" s="94" t="s">
        <v>237</v>
      </c>
      <c r="E133" s="78">
        <f aca="true" t="shared" si="4" ref="E133:E196">F133+I133+J133</f>
        <v>4206</v>
      </c>
      <c r="F133" s="78">
        <f t="shared" si="3"/>
        <v>4206</v>
      </c>
      <c r="G133" s="78"/>
      <c r="H133" s="78">
        <v>4206</v>
      </c>
      <c r="I133" s="3"/>
      <c r="J133" s="3"/>
    </row>
    <row r="134" spans="4:10" ht="19.5" customHeight="1">
      <c r="D134" s="95" t="s">
        <v>238</v>
      </c>
      <c r="E134" s="78">
        <f t="shared" si="4"/>
        <v>455</v>
      </c>
      <c r="F134" s="78">
        <f t="shared" si="3"/>
        <v>455</v>
      </c>
      <c r="G134" s="78">
        <f>G135+G141+G143</f>
        <v>225</v>
      </c>
      <c r="H134" s="78">
        <f>H135+H141+H143</f>
        <v>230</v>
      </c>
      <c r="I134" s="3"/>
      <c r="J134" s="3"/>
    </row>
    <row r="135" spans="4:10" ht="19.5" customHeight="1">
      <c r="D135" s="86" t="s">
        <v>239</v>
      </c>
      <c r="E135" s="78">
        <f t="shared" si="4"/>
        <v>450</v>
      </c>
      <c r="F135" s="78">
        <f t="shared" si="3"/>
        <v>450</v>
      </c>
      <c r="G135" s="78">
        <v>225</v>
      </c>
      <c r="H135" s="78">
        <f>H136+H137+H138+H139+H140</f>
        <v>225</v>
      </c>
      <c r="I135" s="3"/>
      <c r="J135" s="3"/>
    </row>
    <row r="136" spans="4:10" ht="19.5" customHeight="1">
      <c r="D136" s="87" t="s">
        <v>135</v>
      </c>
      <c r="E136" s="78">
        <f t="shared" si="4"/>
        <v>225</v>
      </c>
      <c r="F136" s="78">
        <f t="shared" si="3"/>
        <v>225</v>
      </c>
      <c r="G136" s="78">
        <v>225</v>
      </c>
      <c r="H136" s="78"/>
      <c r="I136" s="3"/>
      <c r="J136" s="3"/>
    </row>
    <row r="137" spans="4:10" ht="19.5" customHeight="1">
      <c r="D137" s="84" t="s">
        <v>240</v>
      </c>
      <c r="E137" s="78">
        <f t="shared" si="4"/>
        <v>0</v>
      </c>
      <c r="F137" s="78">
        <f t="shared" si="3"/>
        <v>0</v>
      </c>
      <c r="G137" s="78"/>
      <c r="H137" s="78"/>
      <c r="I137" s="3"/>
      <c r="J137" s="3"/>
    </row>
    <row r="138" spans="4:10" ht="19.5" customHeight="1">
      <c r="D138" s="84" t="s">
        <v>241</v>
      </c>
      <c r="E138" s="78">
        <f t="shared" si="4"/>
        <v>3</v>
      </c>
      <c r="F138" s="78">
        <f t="shared" si="3"/>
        <v>3</v>
      </c>
      <c r="G138" s="78"/>
      <c r="H138" s="78">
        <v>3</v>
      </c>
      <c r="I138" s="3"/>
      <c r="J138" s="3"/>
    </row>
    <row r="139" spans="4:10" ht="19.5" customHeight="1">
      <c r="D139" s="84" t="s">
        <v>242</v>
      </c>
      <c r="E139" s="78">
        <f t="shared" si="4"/>
        <v>14</v>
      </c>
      <c r="F139" s="78">
        <f t="shared" si="3"/>
        <v>14</v>
      </c>
      <c r="G139" s="78"/>
      <c r="H139" s="78">
        <v>14</v>
      </c>
      <c r="I139" s="3"/>
      <c r="J139" s="3"/>
    </row>
    <row r="140" spans="4:10" ht="19.5" customHeight="1">
      <c r="D140" s="84" t="s">
        <v>243</v>
      </c>
      <c r="E140" s="78">
        <f t="shared" si="4"/>
        <v>208</v>
      </c>
      <c r="F140" s="78">
        <f aca="true" t="shared" si="5" ref="F140:F204">G140+H140</f>
        <v>208</v>
      </c>
      <c r="G140" s="78"/>
      <c r="H140" s="78">
        <v>208</v>
      </c>
      <c r="I140" s="3"/>
      <c r="J140" s="3"/>
    </row>
    <row r="141" spans="4:10" ht="19.5" customHeight="1">
      <c r="D141" s="86" t="s">
        <v>244</v>
      </c>
      <c r="E141" s="78">
        <f t="shared" si="4"/>
        <v>5</v>
      </c>
      <c r="F141" s="78">
        <f t="shared" si="5"/>
        <v>5</v>
      </c>
      <c r="G141" s="78"/>
      <c r="H141" s="78">
        <v>5</v>
      </c>
      <c r="I141" s="3"/>
      <c r="J141" s="3"/>
    </row>
    <row r="142" spans="4:10" ht="19.5" customHeight="1">
      <c r="D142" s="84" t="s">
        <v>245</v>
      </c>
      <c r="E142" s="78">
        <f t="shared" si="4"/>
        <v>5</v>
      </c>
      <c r="F142" s="78">
        <f t="shared" si="5"/>
        <v>5</v>
      </c>
      <c r="G142" s="78"/>
      <c r="H142" s="78">
        <v>5</v>
      </c>
      <c r="I142" s="3"/>
      <c r="J142" s="3"/>
    </row>
    <row r="143" spans="4:10" ht="19.5" customHeight="1" hidden="1">
      <c r="D143" s="94" t="s">
        <v>246</v>
      </c>
      <c r="E143" s="78">
        <f t="shared" si="4"/>
        <v>0</v>
      </c>
      <c r="F143" s="78">
        <f t="shared" si="5"/>
        <v>0</v>
      </c>
      <c r="G143" s="78"/>
      <c r="H143" s="78"/>
      <c r="I143" s="3"/>
      <c r="J143" s="3"/>
    </row>
    <row r="144" spans="4:10" ht="19.5" customHeight="1" hidden="1">
      <c r="D144" s="84" t="s">
        <v>247</v>
      </c>
      <c r="E144" s="78">
        <f t="shared" si="4"/>
        <v>0</v>
      </c>
      <c r="F144" s="78">
        <f t="shared" si="5"/>
        <v>0</v>
      </c>
      <c r="G144" s="78"/>
      <c r="H144" s="78"/>
      <c r="I144" s="3"/>
      <c r="J144" s="3"/>
    </row>
    <row r="145" spans="4:10" ht="19.5" customHeight="1">
      <c r="D145" s="95" t="s">
        <v>248</v>
      </c>
      <c r="E145" s="78">
        <f t="shared" si="4"/>
        <v>15940</v>
      </c>
      <c r="F145" s="78">
        <f t="shared" si="5"/>
        <v>15940</v>
      </c>
      <c r="G145" s="78">
        <f>G146+G154+G160+G165+G168+G172+G176+G179+G183+G186+G188+G191+G193+G198</f>
        <v>4154</v>
      </c>
      <c r="H145" s="78">
        <f>H146+H154+H160+H165+H168+H172+H176+H179+H183+H186+H188+H191+H193+H198</f>
        <v>11786</v>
      </c>
      <c r="I145" s="3"/>
      <c r="J145" s="3"/>
    </row>
    <row r="146" spans="4:10" ht="19.5" customHeight="1">
      <c r="D146" s="86" t="s">
        <v>249</v>
      </c>
      <c r="E146" s="78">
        <f t="shared" si="4"/>
        <v>1603</v>
      </c>
      <c r="F146" s="78">
        <f t="shared" si="5"/>
        <v>1603</v>
      </c>
      <c r="G146" s="78">
        <f>G147+G148+G149+G151</f>
        <v>628</v>
      </c>
      <c r="H146" s="78">
        <f>H147+H148+H149+H150+H151+H152+H153</f>
        <v>975</v>
      </c>
      <c r="I146" s="3"/>
      <c r="J146" s="3"/>
    </row>
    <row r="147" spans="4:10" ht="19.5" customHeight="1">
      <c r="D147" s="87" t="s">
        <v>135</v>
      </c>
      <c r="E147" s="78">
        <f t="shared" si="4"/>
        <v>258</v>
      </c>
      <c r="F147" s="78">
        <f t="shared" si="5"/>
        <v>258</v>
      </c>
      <c r="G147" s="78">
        <v>258</v>
      </c>
      <c r="H147" s="78"/>
      <c r="I147" s="3"/>
      <c r="J147" s="3"/>
    </row>
    <row r="148" spans="4:10" ht="19.5" customHeight="1">
      <c r="D148" s="87" t="s">
        <v>250</v>
      </c>
      <c r="E148" s="78">
        <f t="shared" si="4"/>
        <v>3</v>
      </c>
      <c r="F148" s="78">
        <f t="shared" si="5"/>
        <v>3</v>
      </c>
      <c r="G148" s="78">
        <v>3</v>
      </c>
      <c r="H148" s="78"/>
      <c r="I148" s="3"/>
      <c r="J148" s="3"/>
    </row>
    <row r="149" spans="4:10" ht="19.5" customHeight="1">
      <c r="D149" s="84" t="s">
        <v>251</v>
      </c>
      <c r="E149" s="78">
        <f t="shared" si="4"/>
        <v>342</v>
      </c>
      <c r="F149" s="78">
        <f t="shared" si="5"/>
        <v>342</v>
      </c>
      <c r="G149" s="78">
        <v>138</v>
      </c>
      <c r="H149" s="78">
        <v>204</v>
      </c>
      <c r="I149" s="3"/>
      <c r="J149" s="3"/>
    </row>
    <row r="150" spans="4:10" ht="19.5" customHeight="1">
      <c r="D150" s="84" t="s">
        <v>157</v>
      </c>
      <c r="E150" s="78">
        <f t="shared" si="4"/>
        <v>4</v>
      </c>
      <c r="F150" s="78">
        <f t="shared" si="5"/>
        <v>4</v>
      </c>
      <c r="G150" s="78"/>
      <c r="H150" s="78">
        <v>4</v>
      </c>
      <c r="I150" s="3"/>
      <c r="J150" s="3"/>
    </row>
    <row r="151" spans="4:10" ht="19.5" customHeight="1">
      <c r="D151" s="84" t="s">
        <v>252</v>
      </c>
      <c r="E151" s="78">
        <f t="shared" si="4"/>
        <v>234</v>
      </c>
      <c r="F151" s="78">
        <f t="shared" si="5"/>
        <v>234</v>
      </c>
      <c r="G151" s="78">
        <v>229</v>
      </c>
      <c r="H151" s="78">
        <v>5</v>
      </c>
      <c r="I151" s="3"/>
      <c r="J151" s="3"/>
    </row>
    <row r="152" spans="4:10" ht="19.5" customHeight="1">
      <c r="D152" s="84" t="s">
        <v>253</v>
      </c>
      <c r="E152" s="78">
        <f t="shared" si="4"/>
        <v>3</v>
      </c>
      <c r="F152" s="78">
        <f t="shared" si="5"/>
        <v>3</v>
      </c>
      <c r="G152" s="78"/>
      <c r="H152" s="78">
        <v>3</v>
      </c>
      <c r="I152" s="3"/>
      <c r="J152" s="3"/>
    </row>
    <row r="153" spans="4:10" ht="19.5" customHeight="1">
      <c r="D153" s="93" t="s">
        <v>254</v>
      </c>
      <c r="E153" s="78">
        <f t="shared" si="4"/>
        <v>759</v>
      </c>
      <c r="F153" s="78">
        <f t="shared" si="5"/>
        <v>759</v>
      </c>
      <c r="G153" s="78"/>
      <c r="H153" s="78">
        <v>759</v>
      </c>
      <c r="I153" s="3"/>
      <c r="J153" s="3"/>
    </row>
    <row r="154" spans="4:10" ht="19.5" customHeight="1">
      <c r="D154" s="96" t="s">
        <v>255</v>
      </c>
      <c r="E154" s="78">
        <f t="shared" si="4"/>
        <v>589</v>
      </c>
      <c r="F154" s="78">
        <f t="shared" si="5"/>
        <v>589</v>
      </c>
      <c r="G154" s="78">
        <v>172</v>
      </c>
      <c r="H154" s="78">
        <f>H156+H157+H158+H159+H155</f>
        <v>417</v>
      </c>
      <c r="I154" s="3"/>
      <c r="J154" s="3"/>
    </row>
    <row r="155" spans="4:10" ht="19.5" customHeight="1">
      <c r="D155" s="83" t="s">
        <v>135</v>
      </c>
      <c r="E155" s="78">
        <f t="shared" si="4"/>
        <v>178</v>
      </c>
      <c r="F155" s="78">
        <f t="shared" si="5"/>
        <v>178</v>
      </c>
      <c r="G155" s="78">
        <v>172</v>
      </c>
      <c r="H155" s="78">
        <v>6</v>
      </c>
      <c r="I155" s="3"/>
      <c r="J155" s="3"/>
    </row>
    <row r="156" spans="4:10" ht="19.5" customHeight="1">
      <c r="D156" s="83" t="s">
        <v>256</v>
      </c>
      <c r="E156" s="78">
        <f t="shared" si="4"/>
        <v>2</v>
      </c>
      <c r="F156" s="78">
        <f t="shared" si="5"/>
        <v>2</v>
      </c>
      <c r="G156" s="78"/>
      <c r="H156" s="78">
        <v>2</v>
      </c>
      <c r="I156" s="3"/>
      <c r="J156" s="3"/>
    </row>
    <row r="157" spans="4:10" ht="19.5" customHeight="1">
      <c r="D157" s="84" t="s">
        <v>257</v>
      </c>
      <c r="E157" s="78">
        <f t="shared" si="4"/>
        <v>1</v>
      </c>
      <c r="F157" s="78">
        <f t="shared" si="5"/>
        <v>1</v>
      </c>
      <c r="G157" s="78"/>
      <c r="H157" s="78">
        <v>1</v>
      </c>
      <c r="I157" s="3"/>
      <c r="J157" s="3"/>
    </row>
    <row r="158" spans="4:10" ht="19.5" customHeight="1">
      <c r="D158" s="84" t="s">
        <v>258</v>
      </c>
      <c r="E158" s="78">
        <f t="shared" si="4"/>
        <v>372</v>
      </c>
      <c r="F158" s="78">
        <f t="shared" si="5"/>
        <v>372</v>
      </c>
      <c r="G158" s="78"/>
      <c r="H158" s="78">
        <v>372</v>
      </c>
      <c r="I158" s="3"/>
      <c r="J158" s="3"/>
    </row>
    <row r="159" spans="4:10" ht="19.5" customHeight="1">
      <c r="D159" s="84" t="s">
        <v>259</v>
      </c>
      <c r="E159" s="78">
        <f t="shared" si="4"/>
        <v>36</v>
      </c>
      <c r="F159" s="78">
        <f t="shared" si="5"/>
        <v>36</v>
      </c>
      <c r="G159" s="78"/>
      <c r="H159" s="78">
        <v>36</v>
      </c>
      <c r="I159" s="3"/>
      <c r="J159" s="3"/>
    </row>
    <row r="160" spans="4:10" ht="19.5" customHeight="1">
      <c r="D160" s="86" t="s">
        <v>260</v>
      </c>
      <c r="E160" s="78">
        <f t="shared" si="4"/>
        <v>10279</v>
      </c>
      <c r="F160" s="78">
        <f t="shared" si="5"/>
        <v>10279</v>
      </c>
      <c r="G160" s="78">
        <f>G161+G162+G163</f>
        <v>3181</v>
      </c>
      <c r="H160" s="78">
        <f>H163+H164</f>
        <v>7098</v>
      </c>
      <c r="I160" s="3"/>
      <c r="J160" s="3"/>
    </row>
    <row r="161" spans="4:10" ht="19.5" customHeight="1">
      <c r="D161" s="84" t="s">
        <v>261</v>
      </c>
      <c r="E161" s="78">
        <f t="shared" si="4"/>
        <v>187</v>
      </c>
      <c r="F161" s="78">
        <f t="shared" si="5"/>
        <v>187</v>
      </c>
      <c r="G161" s="78">
        <v>187</v>
      </c>
      <c r="H161" s="78"/>
      <c r="I161" s="3"/>
      <c r="J161" s="3"/>
    </row>
    <row r="162" spans="4:10" ht="19.5" customHeight="1">
      <c r="D162" s="84" t="s">
        <v>262</v>
      </c>
      <c r="E162" s="78">
        <f t="shared" si="4"/>
        <v>2922</v>
      </c>
      <c r="F162" s="78">
        <f t="shared" si="5"/>
        <v>2922</v>
      </c>
      <c r="G162" s="78">
        <v>2922</v>
      </c>
      <c r="H162" s="78"/>
      <c r="I162" s="3"/>
      <c r="J162" s="3"/>
    </row>
    <row r="163" spans="4:10" ht="19.5" customHeight="1">
      <c r="D163" s="84" t="s">
        <v>263</v>
      </c>
      <c r="E163" s="78">
        <f t="shared" si="4"/>
        <v>592</v>
      </c>
      <c r="F163" s="78">
        <f t="shared" si="5"/>
        <v>592</v>
      </c>
      <c r="G163" s="78">
        <v>72</v>
      </c>
      <c r="H163" s="78">
        <v>520</v>
      </c>
      <c r="I163" s="3"/>
      <c r="J163" s="3"/>
    </row>
    <row r="164" spans="4:10" ht="19.5" customHeight="1">
      <c r="D164" s="84" t="s">
        <v>264</v>
      </c>
      <c r="E164" s="78">
        <f t="shared" si="4"/>
        <v>6578</v>
      </c>
      <c r="F164" s="78">
        <f t="shared" si="5"/>
        <v>6578</v>
      </c>
      <c r="G164" s="78"/>
      <c r="H164" s="78">
        <v>6578</v>
      </c>
      <c r="I164" s="3"/>
      <c r="J164" s="3"/>
    </row>
    <row r="165" spans="4:10" ht="19.5" customHeight="1">
      <c r="D165" s="86" t="s">
        <v>265</v>
      </c>
      <c r="E165" s="78">
        <f t="shared" si="4"/>
        <v>523</v>
      </c>
      <c r="F165" s="78">
        <f t="shared" si="5"/>
        <v>523</v>
      </c>
      <c r="G165" s="78"/>
      <c r="H165" s="78">
        <v>523</v>
      </c>
      <c r="I165" s="3"/>
      <c r="J165" s="3"/>
    </row>
    <row r="166" spans="4:10" ht="19.5" customHeight="1">
      <c r="D166" s="84" t="s">
        <v>266</v>
      </c>
      <c r="E166" s="78">
        <f t="shared" si="4"/>
        <v>522</v>
      </c>
      <c r="F166" s="78">
        <f t="shared" si="5"/>
        <v>522</v>
      </c>
      <c r="G166" s="78"/>
      <c r="H166" s="78">
        <v>522</v>
      </c>
      <c r="I166" s="3"/>
      <c r="J166" s="3"/>
    </row>
    <row r="167" spans="4:10" ht="19.5" customHeight="1">
      <c r="D167" s="84" t="s">
        <v>267</v>
      </c>
      <c r="E167" s="78">
        <f t="shared" si="4"/>
        <v>1</v>
      </c>
      <c r="F167" s="78">
        <f t="shared" si="5"/>
        <v>1</v>
      </c>
      <c r="G167" s="78"/>
      <c r="H167" s="78">
        <v>1</v>
      </c>
      <c r="I167" s="3"/>
      <c r="J167" s="3"/>
    </row>
    <row r="168" spans="4:10" ht="19.5" customHeight="1">
      <c r="D168" s="86" t="s">
        <v>268</v>
      </c>
      <c r="E168" s="78">
        <f t="shared" si="4"/>
        <v>1095</v>
      </c>
      <c r="F168" s="78">
        <f t="shared" si="5"/>
        <v>1095</v>
      </c>
      <c r="G168" s="78"/>
      <c r="H168" s="78">
        <f>H169+H170+H171</f>
        <v>1095</v>
      </c>
      <c r="I168" s="3"/>
      <c r="J168" s="3"/>
    </row>
    <row r="169" spans="4:10" ht="19.5" customHeight="1">
      <c r="D169" s="84" t="s">
        <v>269</v>
      </c>
      <c r="E169" s="78">
        <f t="shared" si="4"/>
        <v>150</v>
      </c>
      <c r="F169" s="78">
        <f t="shared" si="5"/>
        <v>150</v>
      </c>
      <c r="G169" s="78"/>
      <c r="H169" s="78">
        <v>150</v>
      </c>
      <c r="I169" s="3"/>
      <c r="J169" s="3"/>
    </row>
    <row r="170" spans="4:10" ht="19.5" customHeight="1">
      <c r="D170" s="84" t="s">
        <v>270</v>
      </c>
      <c r="E170" s="78">
        <f t="shared" si="4"/>
        <v>320</v>
      </c>
      <c r="F170" s="78">
        <f t="shared" si="5"/>
        <v>320</v>
      </c>
      <c r="G170" s="78"/>
      <c r="H170" s="78">
        <v>320</v>
      </c>
      <c r="I170" s="3"/>
      <c r="J170" s="3"/>
    </row>
    <row r="171" spans="4:10" ht="19.5" customHeight="1">
      <c r="D171" s="84" t="s">
        <v>271</v>
      </c>
      <c r="E171" s="78">
        <f t="shared" si="4"/>
        <v>625</v>
      </c>
      <c r="F171" s="78">
        <f t="shared" si="5"/>
        <v>625</v>
      </c>
      <c r="G171" s="78"/>
      <c r="H171" s="78">
        <v>625</v>
      </c>
      <c r="I171" s="3"/>
      <c r="J171" s="3"/>
    </row>
    <row r="172" spans="1:10" ht="19.5" customHeight="1">
      <c r="A172" t="s">
        <v>272</v>
      </c>
      <c r="D172" s="86" t="s">
        <v>273</v>
      </c>
      <c r="E172" s="78">
        <f t="shared" si="4"/>
        <v>62</v>
      </c>
      <c r="F172" s="78">
        <f t="shared" si="5"/>
        <v>62</v>
      </c>
      <c r="G172" s="78"/>
      <c r="H172" s="78">
        <f>H173+H174+H175</f>
        <v>62</v>
      </c>
      <c r="I172" s="3"/>
      <c r="J172" s="3"/>
    </row>
    <row r="173" spans="4:10" ht="19.5" customHeight="1">
      <c r="D173" s="84" t="s">
        <v>274</v>
      </c>
      <c r="E173" s="78">
        <f t="shared" si="4"/>
        <v>57</v>
      </c>
      <c r="F173" s="78">
        <f t="shared" si="5"/>
        <v>57</v>
      </c>
      <c r="G173" s="78"/>
      <c r="H173" s="78">
        <v>57</v>
      </c>
      <c r="I173" s="3"/>
      <c r="J173" s="3"/>
    </row>
    <row r="174" spans="4:10" ht="0.75" customHeight="1">
      <c r="D174" s="84" t="s">
        <v>275</v>
      </c>
      <c r="E174" s="78">
        <f t="shared" si="4"/>
        <v>0</v>
      </c>
      <c r="F174" s="78">
        <f t="shared" si="5"/>
        <v>0</v>
      </c>
      <c r="G174" s="78"/>
      <c r="H174" s="78"/>
      <c r="I174" s="3"/>
      <c r="J174" s="3"/>
    </row>
    <row r="175" spans="4:10" ht="19.5" customHeight="1">
      <c r="D175" s="93" t="s">
        <v>276</v>
      </c>
      <c r="E175" s="78">
        <f t="shared" si="4"/>
        <v>5</v>
      </c>
      <c r="F175" s="78">
        <f t="shared" si="5"/>
        <v>5</v>
      </c>
      <c r="G175" s="78"/>
      <c r="H175" s="78">
        <v>5</v>
      </c>
      <c r="I175" s="3"/>
      <c r="J175" s="3"/>
    </row>
    <row r="176" spans="4:10" ht="19.5" customHeight="1">
      <c r="D176" s="86" t="s">
        <v>277</v>
      </c>
      <c r="E176" s="78">
        <f t="shared" si="4"/>
        <v>452</v>
      </c>
      <c r="F176" s="78">
        <f t="shared" si="5"/>
        <v>452</v>
      </c>
      <c r="G176" s="78"/>
      <c r="H176" s="78">
        <f>H177+H178</f>
        <v>452</v>
      </c>
      <c r="I176" s="3"/>
      <c r="J176" s="3"/>
    </row>
    <row r="177" spans="4:10" ht="19.5" customHeight="1">
      <c r="D177" s="84" t="s">
        <v>278</v>
      </c>
      <c r="E177" s="78">
        <f t="shared" si="4"/>
        <v>37</v>
      </c>
      <c r="F177" s="78">
        <f t="shared" si="5"/>
        <v>37</v>
      </c>
      <c r="G177" s="78"/>
      <c r="H177" s="78">
        <v>37</v>
      </c>
      <c r="I177" s="3"/>
      <c r="J177" s="3"/>
    </row>
    <row r="178" spans="4:10" ht="19.5" customHeight="1">
      <c r="D178" s="84" t="s">
        <v>279</v>
      </c>
      <c r="E178" s="78">
        <f t="shared" si="4"/>
        <v>415</v>
      </c>
      <c r="F178" s="78">
        <f t="shared" si="5"/>
        <v>415</v>
      </c>
      <c r="G178" s="78"/>
      <c r="H178" s="78">
        <v>415</v>
      </c>
      <c r="I178" s="3"/>
      <c r="J178" s="3"/>
    </row>
    <row r="179" spans="4:10" ht="19.5" customHeight="1">
      <c r="D179" s="86" t="s">
        <v>280</v>
      </c>
      <c r="E179" s="78">
        <f t="shared" si="4"/>
        <v>238</v>
      </c>
      <c r="F179" s="78">
        <f t="shared" si="5"/>
        <v>238</v>
      </c>
      <c r="G179" s="78">
        <v>119</v>
      </c>
      <c r="H179" s="78">
        <f>H181+H182</f>
        <v>119</v>
      </c>
      <c r="I179" s="3"/>
      <c r="J179" s="3"/>
    </row>
    <row r="180" spans="4:10" ht="19.5" customHeight="1">
      <c r="D180" s="83" t="s">
        <v>135</v>
      </c>
      <c r="E180" s="78">
        <f t="shared" si="4"/>
        <v>119</v>
      </c>
      <c r="F180" s="78">
        <f t="shared" si="5"/>
        <v>119</v>
      </c>
      <c r="G180" s="78">
        <v>119</v>
      </c>
      <c r="H180" s="78"/>
      <c r="I180" s="3"/>
      <c r="J180" s="3"/>
    </row>
    <row r="181" spans="4:10" ht="19.5" customHeight="1">
      <c r="D181" s="83" t="s">
        <v>281</v>
      </c>
      <c r="E181" s="78">
        <f t="shared" si="4"/>
        <v>105</v>
      </c>
      <c r="F181" s="78">
        <f t="shared" si="5"/>
        <v>105</v>
      </c>
      <c r="G181" s="78"/>
      <c r="H181" s="78">
        <v>105</v>
      </c>
      <c r="I181" s="3"/>
      <c r="J181" s="3"/>
    </row>
    <row r="182" spans="4:10" ht="19.5" customHeight="1">
      <c r="D182" s="84" t="s">
        <v>282</v>
      </c>
      <c r="E182" s="78">
        <f t="shared" si="4"/>
        <v>14</v>
      </c>
      <c r="F182" s="78">
        <f t="shared" si="5"/>
        <v>14</v>
      </c>
      <c r="G182" s="78"/>
      <c r="H182" s="78">
        <v>14</v>
      </c>
      <c r="I182" s="3"/>
      <c r="J182" s="3"/>
    </row>
    <row r="183" spans="4:10" ht="19.5" customHeight="1">
      <c r="D183" s="86" t="s">
        <v>283</v>
      </c>
      <c r="E183" s="78">
        <f t="shared" si="4"/>
        <v>647</v>
      </c>
      <c r="F183" s="78">
        <f t="shared" si="5"/>
        <v>647</v>
      </c>
      <c r="G183" s="78"/>
      <c r="H183" s="78">
        <v>647</v>
      </c>
      <c r="I183" s="3"/>
      <c r="J183" s="3"/>
    </row>
    <row r="184" spans="4:10" ht="19.5" customHeight="1">
      <c r="D184" s="84" t="s">
        <v>284</v>
      </c>
      <c r="E184" s="78">
        <f t="shared" si="4"/>
        <v>440</v>
      </c>
      <c r="F184" s="78">
        <f t="shared" si="5"/>
        <v>440</v>
      </c>
      <c r="G184" s="78"/>
      <c r="H184" s="78">
        <v>440</v>
      </c>
      <c r="I184" s="3"/>
      <c r="J184" s="3"/>
    </row>
    <row r="185" spans="4:10" ht="19.5" customHeight="1">
      <c r="D185" s="84" t="s">
        <v>285</v>
      </c>
      <c r="E185" s="78">
        <f t="shared" si="4"/>
        <v>207</v>
      </c>
      <c r="F185" s="78">
        <f t="shared" si="5"/>
        <v>207</v>
      </c>
      <c r="G185" s="78"/>
      <c r="H185" s="78">
        <v>207</v>
      </c>
      <c r="I185" s="3"/>
      <c r="J185" s="3"/>
    </row>
    <row r="186" spans="1:10" ht="19.5" customHeight="1">
      <c r="A186" t="s">
        <v>272</v>
      </c>
      <c r="D186" s="86" t="s">
        <v>286</v>
      </c>
      <c r="E186" s="78">
        <f t="shared" si="4"/>
        <v>25</v>
      </c>
      <c r="F186" s="78">
        <f t="shared" si="5"/>
        <v>25</v>
      </c>
      <c r="G186" s="78"/>
      <c r="H186" s="78">
        <v>25</v>
      </c>
      <c r="I186" s="3"/>
      <c r="J186" s="3"/>
    </row>
    <row r="187" spans="4:10" ht="19.5" customHeight="1">
      <c r="D187" s="84" t="s">
        <v>287</v>
      </c>
      <c r="E187" s="78">
        <f t="shared" si="4"/>
        <v>25</v>
      </c>
      <c r="F187" s="78">
        <f t="shared" si="5"/>
        <v>25</v>
      </c>
      <c r="G187" s="78"/>
      <c r="H187" s="78">
        <v>25</v>
      </c>
      <c r="I187" s="3"/>
      <c r="J187" s="3"/>
    </row>
    <row r="188" spans="4:10" ht="19.5" customHeight="1">
      <c r="D188" s="86" t="s">
        <v>288</v>
      </c>
      <c r="E188" s="78">
        <f t="shared" si="4"/>
        <v>154</v>
      </c>
      <c r="F188" s="78">
        <f t="shared" si="5"/>
        <v>154</v>
      </c>
      <c r="G188" s="78"/>
      <c r="H188" s="78">
        <v>154</v>
      </c>
      <c r="I188" s="3"/>
      <c r="J188" s="3"/>
    </row>
    <row r="189" spans="4:10" ht="19.5" customHeight="1">
      <c r="D189" s="87" t="s">
        <v>289</v>
      </c>
      <c r="E189" s="78">
        <f t="shared" si="4"/>
        <v>80</v>
      </c>
      <c r="F189" s="78">
        <f t="shared" si="5"/>
        <v>80</v>
      </c>
      <c r="G189" s="78"/>
      <c r="H189" s="78">
        <v>80</v>
      </c>
      <c r="I189" s="3"/>
      <c r="J189" s="3"/>
    </row>
    <row r="190" spans="4:10" ht="19.5" customHeight="1">
      <c r="D190" s="87" t="s">
        <v>290</v>
      </c>
      <c r="E190" s="78">
        <f t="shared" si="4"/>
        <v>74</v>
      </c>
      <c r="F190" s="78">
        <f t="shared" si="5"/>
        <v>74</v>
      </c>
      <c r="G190" s="78"/>
      <c r="H190" s="78">
        <v>74</v>
      </c>
      <c r="I190" s="3"/>
      <c r="J190" s="3"/>
    </row>
    <row r="191" spans="4:10" ht="19.5" customHeight="1">
      <c r="D191" s="92" t="s">
        <v>291</v>
      </c>
      <c r="E191" s="78">
        <f t="shared" si="4"/>
        <v>63</v>
      </c>
      <c r="F191" s="78">
        <f t="shared" si="5"/>
        <v>63</v>
      </c>
      <c r="G191" s="78"/>
      <c r="H191" s="78">
        <v>63</v>
      </c>
      <c r="I191" s="3"/>
      <c r="J191" s="3"/>
    </row>
    <row r="192" spans="4:10" ht="19.5" customHeight="1">
      <c r="D192" s="84" t="s">
        <v>292</v>
      </c>
      <c r="E192" s="78">
        <f t="shared" si="4"/>
        <v>63</v>
      </c>
      <c r="F192" s="78">
        <f t="shared" si="5"/>
        <v>63</v>
      </c>
      <c r="G192" s="78"/>
      <c r="H192" s="78">
        <v>63</v>
      </c>
      <c r="I192" s="3"/>
      <c r="J192" s="3"/>
    </row>
    <row r="193" spans="4:10" ht="19.5" customHeight="1">
      <c r="D193" s="94" t="s">
        <v>293</v>
      </c>
      <c r="E193" s="78">
        <f t="shared" si="4"/>
        <v>198</v>
      </c>
      <c r="F193" s="78">
        <f t="shared" si="5"/>
        <v>198</v>
      </c>
      <c r="G193" s="78">
        <v>54</v>
      </c>
      <c r="H193" s="78">
        <v>144</v>
      </c>
      <c r="I193" s="3"/>
      <c r="J193" s="3"/>
    </row>
    <row r="194" spans="4:10" ht="15" customHeight="1">
      <c r="D194" s="84" t="s">
        <v>294</v>
      </c>
      <c r="E194" s="78">
        <f t="shared" si="4"/>
        <v>54</v>
      </c>
      <c r="F194" s="78">
        <f t="shared" si="5"/>
        <v>54</v>
      </c>
      <c r="G194" s="78">
        <v>54</v>
      </c>
      <c r="H194" s="78"/>
      <c r="I194" s="3"/>
      <c r="J194" s="3"/>
    </row>
    <row r="195" spans="4:10" ht="19.5" customHeight="1" hidden="1">
      <c r="D195" s="84" t="s">
        <v>295</v>
      </c>
      <c r="E195" s="78">
        <f t="shared" si="4"/>
        <v>0</v>
      </c>
      <c r="F195" s="78">
        <f t="shared" si="5"/>
        <v>0</v>
      </c>
      <c r="G195" s="78"/>
      <c r="H195" s="78"/>
      <c r="I195" s="3"/>
      <c r="J195" s="3"/>
    </row>
    <row r="196" spans="4:10" ht="19.5" customHeight="1">
      <c r="D196" s="84" t="s">
        <v>296</v>
      </c>
      <c r="E196" s="78">
        <f t="shared" si="4"/>
        <v>37</v>
      </c>
      <c r="F196" s="78">
        <f t="shared" si="5"/>
        <v>37</v>
      </c>
      <c r="G196" s="78"/>
      <c r="H196" s="78">
        <v>37</v>
      </c>
      <c r="I196" s="3"/>
      <c r="J196" s="3"/>
    </row>
    <row r="197" spans="4:10" ht="19.5" customHeight="1">
      <c r="D197" s="84" t="s">
        <v>297</v>
      </c>
      <c r="E197" s="78">
        <f aca="true" t="shared" si="6" ref="E197:E243">F197+I197+J197</f>
        <v>107</v>
      </c>
      <c r="F197" s="78">
        <f t="shared" si="5"/>
        <v>107</v>
      </c>
      <c r="G197" s="78"/>
      <c r="H197" s="78">
        <v>107</v>
      </c>
      <c r="I197" s="3"/>
      <c r="J197" s="3"/>
    </row>
    <row r="198" spans="4:10" ht="19.5" customHeight="1">
      <c r="D198" s="86" t="s">
        <v>298</v>
      </c>
      <c r="E198" s="78">
        <f t="shared" si="6"/>
        <v>12</v>
      </c>
      <c r="F198" s="78">
        <f t="shared" si="5"/>
        <v>12</v>
      </c>
      <c r="G198" s="78"/>
      <c r="H198" s="78">
        <v>12</v>
      </c>
      <c r="I198" s="3"/>
      <c r="J198" s="3"/>
    </row>
    <row r="199" spans="4:10" ht="19.5" customHeight="1">
      <c r="D199" s="97" t="s">
        <v>299</v>
      </c>
      <c r="E199" s="78">
        <f t="shared" si="6"/>
        <v>11874</v>
      </c>
      <c r="F199" s="78">
        <f t="shared" si="5"/>
        <v>11874</v>
      </c>
      <c r="G199" s="78">
        <f>G200+G202+G204+G207+G215+G218+G222+G224+G226+G228+G233</f>
        <v>4288</v>
      </c>
      <c r="H199" s="78">
        <f>H200+H202+H204+H207+H215+H218+H222+H224+H226+H228+H231</f>
        <v>7586</v>
      </c>
      <c r="I199" s="3"/>
      <c r="J199" s="3"/>
    </row>
    <row r="200" spans="4:10" ht="19.5" customHeight="1">
      <c r="D200" s="98" t="s">
        <v>300</v>
      </c>
      <c r="E200" s="78">
        <f t="shared" si="6"/>
        <v>2</v>
      </c>
      <c r="F200" s="78">
        <f t="shared" si="5"/>
        <v>2</v>
      </c>
      <c r="G200" s="78"/>
      <c r="H200" s="78">
        <v>2</v>
      </c>
      <c r="I200" s="3"/>
      <c r="J200" s="3"/>
    </row>
    <row r="201" spans="4:10" ht="19.5" customHeight="1">
      <c r="D201" s="99" t="s">
        <v>301</v>
      </c>
      <c r="E201" s="78">
        <f t="shared" si="6"/>
        <v>2</v>
      </c>
      <c r="F201" s="78">
        <f t="shared" si="5"/>
        <v>2</v>
      </c>
      <c r="G201" s="78"/>
      <c r="H201" s="78">
        <v>2</v>
      </c>
      <c r="I201" s="3"/>
      <c r="J201" s="3"/>
    </row>
    <row r="202" spans="4:10" ht="19.5" customHeight="1">
      <c r="D202" s="100" t="s">
        <v>302</v>
      </c>
      <c r="E202" s="78">
        <f t="shared" si="6"/>
        <v>339</v>
      </c>
      <c r="F202" s="78">
        <f t="shared" si="5"/>
        <v>339</v>
      </c>
      <c r="G202" s="78">
        <v>339</v>
      </c>
      <c r="H202" s="78"/>
      <c r="I202" s="3"/>
      <c r="J202" s="3"/>
    </row>
    <row r="203" spans="4:10" ht="19.5" customHeight="1">
      <c r="D203" s="84" t="s">
        <v>303</v>
      </c>
      <c r="E203" s="78">
        <f t="shared" si="6"/>
        <v>339</v>
      </c>
      <c r="F203" s="78">
        <f t="shared" si="5"/>
        <v>339</v>
      </c>
      <c r="G203" s="78">
        <v>339</v>
      </c>
      <c r="H203" s="78"/>
      <c r="I203" s="3"/>
      <c r="J203" s="3"/>
    </row>
    <row r="204" spans="4:10" ht="19.5" customHeight="1">
      <c r="D204" s="101" t="s">
        <v>304</v>
      </c>
      <c r="E204" s="78">
        <f t="shared" si="6"/>
        <v>232</v>
      </c>
      <c r="F204" s="78">
        <f t="shared" si="5"/>
        <v>232</v>
      </c>
      <c r="G204" s="78">
        <v>210</v>
      </c>
      <c r="H204" s="78">
        <f>H205+H206</f>
        <v>22</v>
      </c>
      <c r="I204" s="3"/>
      <c r="J204" s="3"/>
    </row>
    <row r="205" spans="4:10" ht="19.5" customHeight="1">
      <c r="D205" s="84" t="s">
        <v>305</v>
      </c>
      <c r="E205" s="78">
        <f t="shared" si="6"/>
        <v>210</v>
      </c>
      <c r="F205" s="78">
        <f aca="true" t="shared" si="7" ref="F205:F272">G205+H205</f>
        <v>210</v>
      </c>
      <c r="G205" s="78">
        <v>210</v>
      </c>
      <c r="H205" s="78"/>
      <c r="I205" s="3"/>
      <c r="J205" s="3"/>
    </row>
    <row r="206" spans="4:10" ht="19.5" customHeight="1">
      <c r="D206" s="84" t="s">
        <v>306</v>
      </c>
      <c r="E206" s="78">
        <f t="shared" si="6"/>
        <v>22</v>
      </c>
      <c r="F206" s="78">
        <f t="shared" si="7"/>
        <v>22</v>
      </c>
      <c r="G206" s="78"/>
      <c r="H206" s="78">
        <v>22</v>
      </c>
      <c r="I206" s="3"/>
      <c r="J206" s="3"/>
    </row>
    <row r="207" spans="4:10" ht="19.5" customHeight="1">
      <c r="D207" s="86" t="s">
        <v>307</v>
      </c>
      <c r="E207" s="78">
        <f t="shared" si="6"/>
        <v>2669</v>
      </c>
      <c r="F207" s="78">
        <f t="shared" si="7"/>
        <v>2669</v>
      </c>
      <c r="G207" s="78">
        <v>651</v>
      </c>
      <c r="H207" s="78">
        <f>H208+H209+H210+H211+H212+H213+H214</f>
        <v>2018</v>
      </c>
      <c r="I207" s="3"/>
      <c r="J207" s="3"/>
    </row>
    <row r="208" spans="4:10" ht="19.5" customHeight="1">
      <c r="D208" s="84" t="s">
        <v>308</v>
      </c>
      <c r="E208" s="78">
        <f t="shared" si="6"/>
        <v>1903</v>
      </c>
      <c r="F208" s="78">
        <f t="shared" si="7"/>
        <v>1903</v>
      </c>
      <c r="G208" s="78">
        <v>303</v>
      </c>
      <c r="H208" s="78">
        <v>1600</v>
      </c>
      <c r="I208" s="3"/>
      <c r="J208" s="3"/>
    </row>
    <row r="209" spans="4:10" ht="19.5" customHeight="1">
      <c r="D209" s="84" t="s">
        <v>309</v>
      </c>
      <c r="E209" s="78">
        <f t="shared" si="6"/>
        <v>113</v>
      </c>
      <c r="F209" s="78">
        <f t="shared" si="7"/>
        <v>113</v>
      </c>
      <c r="G209" s="78">
        <v>113</v>
      </c>
      <c r="H209" s="78"/>
      <c r="I209" s="3"/>
      <c r="J209" s="3"/>
    </row>
    <row r="210" spans="4:10" ht="19.5" customHeight="1">
      <c r="D210" s="84" t="s">
        <v>310</v>
      </c>
      <c r="E210" s="78">
        <f t="shared" si="6"/>
        <v>280</v>
      </c>
      <c r="F210" s="78">
        <f t="shared" si="7"/>
        <v>280</v>
      </c>
      <c r="G210" s="78">
        <v>235</v>
      </c>
      <c r="H210" s="78">
        <v>45</v>
      </c>
      <c r="I210" s="3"/>
      <c r="J210" s="3"/>
    </row>
    <row r="211" spans="4:10" ht="19.5" customHeight="1">
      <c r="D211" s="84" t="s">
        <v>311</v>
      </c>
      <c r="E211" s="78">
        <f t="shared" si="6"/>
        <v>152</v>
      </c>
      <c r="F211" s="78">
        <f t="shared" si="7"/>
        <v>152</v>
      </c>
      <c r="G211" s="78"/>
      <c r="H211" s="78">
        <v>152</v>
      </c>
      <c r="I211" s="3"/>
      <c r="J211" s="3"/>
    </row>
    <row r="212" spans="4:10" ht="19.5" customHeight="1">
      <c r="D212" s="84" t="s">
        <v>312</v>
      </c>
      <c r="E212" s="78">
        <f t="shared" si="6"/>
        <v>10</v>
      </c>
      <c r="F212" s="78">
        <f t="shared" si="7"/>
        <v>10</v>
      </c>
      <c r="G212" s="78"/>
      <c r="H212" s="78">
        <v>10</v>
      </c>
      <c r="I212" s="3"/>
      <c r="J212" s="3"/>
    </row>
    <row r="213" spans="4:10" ht="19.5" customHeight="1">
      <c r="D213" s="84" t="s">
        <v>313</v>
      </c>
      <c r="E213" s="78">
        <f t="shared" si="6"/>
        <v>100</v>
      </c>
      <c r="F213" s="78">
        <f t="shared" si="7"/>
        <v>100</v>
      </c>
      <c r="G213" s="78"/>
      <c r="H213" s="78">
        <v>100</v>
      </c>
      <c r="I213" s="3"/>
      <c r="J213" s="3"/>
    </row>
    <row r="214" spans="4:10" ht="19.5" customHeight="1">
      <c r="D214" s="84" t="s">
        <v>314</v>
      </c>
      <c r="E214" s="78">
        <f t="shared" si="6"/>
        <v>111</v>
      </c>
      <c r="F214" s="78">
        <f t="shared" si="7"/>
        <v>111</v>
      </c>
      <c r="G214" s="78"/>
      <c r="H214" s="78">
        <v>111</v>
      </c>
      <c r="I214" s="3"/>
      <c r="J214" s="3"/>
    </row>
    <row r="215" spans="4:10" ht="19.5" customHeight="1">
      <c r="D215" s="86" t="s">
        <v>315</v>
      </c>
      <c r="E215" s="78">
        <f t="shared" si="6"/>
        <v>1418</v>
      </c>
      <c r="F215" s="78">
        <f t="shared" si="7"/>
        <v>1418</v>
      </c>
      <c r="G215" s="78">
        <v>384</v>
      </c>
      <c r="H215" s="78">
        <f>H217</f>
        <v>1034</v>
      </c>
      <c r="I215" s="3"/>
      <c r="J215" s="3"/>
    </row>
    <row r="216" spans="4:10" ht="19.5" customHeight="1">
      <c r="D216" s="84" t="s">
        <v>316</v>
      </c>
      <c r="E216" s="78">
        <f t="shared" si="6"/>
        <v>383</v>
      </c>
      <c r="F216" s="78">
        <f t="shared" si="7"/>
        <v>383</v>
      </c>
      <c r="G216" s="78">
        <v>383</v>
      </c>
      <c r="H216" s="78"/>
      <c r="I216" s="3"/>
      <c r="J216" s="3"/>
    </row>
    <row r="217" spans="4:10" ht="19.5" customHeight="1">
      <c r="D217" s="84" t="s">
        <v>317</v>
      </c>
      <c r="E217" s="78">
        <f t="shared" si="6"/>
        <v>1035</v>
      </c>
      <c r="F217" s="78">
        <f t="shared" si="7"/>
        <v>1035</v>
      </c>
      <c r="G217" s="78">
        <v>1</v>
      </c>
      <c r="H217" s="78">
        <v>1034</v>
      </c>
      <c r="I217" s="3"/>
      <c r="J217" s="3"/>
    </row>
    <row r="218" spans="4:10" ht="19.5" customHeight="1">
      <c r="D218" s="86" t="s">
        <v>318</v>
      </c>
      <c r="E218" s="78">
        <f t="shared" si="6"/>
        <v>2674</v>
      </c>
      <c r="F218" s="78">
        <f t="shared" si="7"/>
        <v>2674</v>
      </c>
      <c r="G218" s="78">
        <f>G219+G220+G221</f>
        <v>2647</v>
      </c>
      <c r="H218" s="78">
        <v>27</v>
      </c>
      <c r="I218" s="3"/>
      <c r="J218" s="3"/>
    </row>
    <row r="219" spans="4:10" ht="19.5" customHeight="1">
      <c r="D219" s="84" t="s">
        <v>319</v>
      </c>
      <c r="E219" s="78">
        <f t="shared" si="6"/>
        <v>556</v>
      </c>
      <c r="F219" s="78">
        <f t="shared" si="7"/>
        <v>556</v>
      </c>
      <c r="G219" s="78">
        <v>529</v>
      </c>
      <c r="H219" s="78">
        <v>27</v>
      </c>
      <c r="I219" s="3"/>
      <c r="J219" s="3"/>
    </row>
    <row r="220" spans="4:10" ht="19.5" customHeight="1">
      <c r="D220" s="84" t="s">
        <v>320</v>
      </c>
      <c r="E220" s="78">
        <f t="shared" si="6"/>
        <v>892</v>
      </c>
      <c r="F220" s="78">
        <f t="shared" si="7"/>
        <v>892</v>
      </c>
      <c r="G220" s="78">
        <v>892</v>
      </c>
      <c r="H220" s="78"/>
      <c r="I220" s="3"/>
      <c r="J220" s="3"/>
    </row>
    <row r="221" spans="4:10" ht="19.5" customHeight="1">
      <c r="D221" s="84" t="s">
        <v>321</v>
      </c>
      <c r="E221" s="78">
        <f t="shared" si="6"/>
        <v>1226</v>
      </c>
      <c r="F221" s="78">
        <f t="shared" si="7"/>
        <v>1226</v>
      </c>
      <c r="G221" s="78">
        <v>1226</v>
      </c>
      <c r="H221" s="78"/>
      <c r="I221" s="3"/>
      <c r="J221" s="3"/>
    </row>
    <row r="222" spans="4:10" ht="19.5" customHeight="1">
      <c r="D222" s="86" t="s">
        <v>322</v>
      </c>
      <c r="E222" s="78">
        <f t="shared" si="6"/>
        <v>4424</v>
      </c>
      <c r="F222" s="78">
        <f t="shared" si="7"/>
        <v>4424</v>
      </c>
      <c r="G222" s="78"/>
      <c r="H222" s="78">
        <v>4424</v>
      </c>
      <c r="I222" s="3"/>
      <c r="J222" s="3"/>
    </row>
    <row r="223" spans="4:10" ht="19.5" customHeight="1">
      <c r="D223" s="84" t="s">
        <v>323</v>
      </c>
      <c r="E223" s="78">
        <f t="shared" si="6"/>
        <v>4424</v>
      </c>
      <c r="F223" s="78">
        <f t="shared" si="7"/>
        <v>4424</v>
      </c>
      <c r="G223" s="78"/>
      <c r="H223" s="78">
        <v>4424</v>
      </c>
      <c r="I223" s="3"/>
      <c r="J223" s="3"/>
    </row>
    <row r="224" spans="4:10" ht="0.75" customHeight="1">
      <c r="D224" s="92" t="s">
        <v>324</v>
      </c>
      <c r="E224" s="78">
        <f t="shared" si="6"/>
        <v>0</v>
      </c>
      <c r="F224" s="78">
        <f t="shared" si="7"/>
        <v>0</v>
      </c>
      <c r="G224" s="78"/>
      <c r="H224" s="78"/>
      <c r="I224" s="3"/>
      <c r="J224" s="3"/>
    </row>
    <row r="225" spans="4:10" ht="19.5" customHeight="1" hidden="1">
      <c r="D225" s="84" t="s">
        <v>325</v>
      </c>
      <c r="E225" s="78">
        <f t="shared" si="6"/>
        <v>0</v>
      </c>
      <c r="F225" s="78">
        <f t="shared" si="7"/>
        <v>0</v>
      </c>
      <c r="G225" s="78"/>
      <c r="H225" s="78"/>
      <c r="I225" s="3"/>
      <c r="J225" s="3"/>
    </row>
    <row r="226" spans="4:10" ht="19.5" customHeight="1">
      <c r="D226" s="92" t="s">
        <v>326</v>
      </c>
      <c r="E226" s="78">
        <f t="shared" si="6"/>
        <v>22</v>
      </c>
      <c r="F226" s="78">
        <f t="shared" si="7"/>
        <v>22</v>
      </c>
      <c r="G226" s="78"/>
      <c r="H226" s="78">
        <v>22</v>
      </c>
      <c r="I226" s="3"/>
      <c r="J226" s="3"/>
    </row>
    <row r="227" spans="4:10" ht="19.5" customHeight="1">
      <c r="D227" s="84" t="s">
        <v>327</v>
      </c>
      <c r="E227" s="78">
        <f t="shared" si="6"/>
        <v>22</v>
      </c>
      <c r="F227" s="78">
        <f t="shared" si="7"/>
        <v>22</v>
      </c>
      <c r="G227" s="78"/>
      <c r="H227" s="78">
        <v>22</v>
      </c>
      <c r="I227" s="3"/>
      <c r="J227" s="3"/>
    </row>
    <row r="228" spans="4:10" ht="19.5" customHeight="1">
      <c r="D228" s="102" t="s">
        <v>328</v>
      </c>
      <c r="E228" s="78">
        <f t="shared" si="6"/>
        <v>74</v>
      </c>
      <c r="F228" s="78">
        <f t="shared" si="7"/>
        <v>74</v>
      </c>
      <c r="G228" s="78">
        <v>57</v>
      </c>
      <c r="H228" s="78">
        <v>17</v>
      </c>
      <c r="I228" s="3"/>
      <c r="J228" s="3"/>
    </row>
    <row r="229" spans="4:10" ht="19.5" customHeight="1">
      <c r="D229" s="103" t="s">
        <v>135</v>
      </c>
      <c r="E229" s="78">
        <f t="shared" si="6"/>
        <v>57</v>
      </c>
      <c r="F229" s="78">
        <f t="shared" si="7"/>
        <v>57</v>
      </c>
      <c r="G229" s="78">
        <v>57</v>
      </c>
      <c r="H229" s="78"/>
      <c r="I229" s="3"/>
      <c r="J229" s="3"/>
    </row>
    <row r="230" spans="4:10" ht="19.5" customHeight="1">
      <c r="D230" s="103" t="s">
        <v>329</v>
      </c>
      <c r="E230" s="78">
        <f t="shared" si="6"/>
        <v>17</v>
      </c>
      <c r="F230" s="78">
        <f t="shared" si="7"/>
        <v>17</v>
      </c>
      <c r="G230" s="78"/>
      <c r="H230" s="78">
        <v>17</v>
      </c>
      <c r="I230" s="3"/>
      <c r="J230" s="3"/>
    </row>
    <row r="231" spans="4:10" ht="19.5" customHeight="1">
      <c r="D231" s="102" t="s">
        <v>330</v>
      </c>
      <c r="E231" s="78">
        <f t="shared" si="6"/>
        <v>20</v>
      </c>
      <c r="F231" s="78">
        <f t="shared" si="7"/>
        <v>20</v>
      </c>
      <c r="G231" s="78"/>
      <c r="H231" s="78">
        <v>20</v>
      </c>
      <c r="I231" s="3"/>
      <c r="J231" s="3"/>
    </row>
    <row r="232" spans="4:10" ht="19.5" customHeight="1">
      <c r="D232" s="103" t="s">
        <v>331</v>
      </c>
      <c r="E232" s="78">
        <f t="shared" si="6"/>
        <v>20</v>
      </c>
      <c r="F232" s="78">
        <f t="shared" si="7"/>
        <v>20</v>
      </c>
      <c r="G232" s="78"/>
      <c r="H232" s="78">
        <v>20</v>
      </c>
      <c r="I232" s="3"/>
      <c r="J232" s="3"/>
    </row>
    <row r="233" spans="4:10" ht="19.5" customHeight="1">
      <c r="D233" s="95" t="s">
        <v>116</v>
      </c>
      <c r="E233" s="78">
        <f t="shared" si="6"/>
        <v>4493</v>
      </c>
      <c r="F233" s="78">
        <f t="shared" si="7"/>
        <v>4493</v>
      </c>
      <c r="G233" s="78"/>
      <c r="H233" s="78">
        <f>H236+H240+H242+H234</f>
        <v>4493</v>
      </c>
      <c r="I233" s="3"/>
      <c r="J233" s="3"/>
    </row>
    <row r="234" spans="4:10" ht="19.5" customHeight="1">
      <c r="D234" s="104" t="s">
        <v>332</v>
      </c>
      <c r="E234" s="78">
        <f t="shared" si="6"/>
        <v>20</v>
      </c>
      <c r="F234" s="78">
        <f t="shared" si="7"/>
        <v>20</v>
      </c>
      <c r="G234" s="78"/>
      <c r="H234" s="78">
        <v>20</v>
      </c>
      <c r="I234" s="3"/>
      <c r="J234" s="3"/>
    </row>
    <row r="235" spans="4:10" ht="19.5" customHeight="1">
      <c r="D235" s="104" t="s">
        <v>333</v>
      </c>
      <c r="E235" s="78">
        <f t="shared" si="6"/>
        <v>20</v>
      </c>
      <c r="F235" s="78">
        <f t="shared" si="7"/>
        <v>20</v>
      </c>
      <c r="G235" s="78"/>
      <c r="H235" s="78">
        <v>20</v>
      </c>
      <c r="I235" s="3"/>
      <c r="J235" s="3"/>
    </row>
    <row r="236" spans="4:10" ht="19.5" customHeight="1">
      <c r="D236" s="86" t="s">
        <v>334</v>
      </c>
      <c r="E236" s="78">
        <f t="shared" si="6"/>
        <v>191</v>
      </c>
      <c r="F236" s="78">
        <f t="shared" si="7"/>
        <v>191</v>
      </c>
      <c r="G236" s="78"/>
      <c r="H236" s="78">
        <f>H237+H238+H239</f>
        <v>191</v>
      </c>
      <c r="I236" s="3"/>
      <c r="J236" s="3"/>
    </row>
    <row r="237" spans="4:10" ht="19.5" customHeight="1">
      <c r="D237" s="83" t="s">
        <v>335</v>
      </c>
      <c r="E237" s="78">
        <f t="shared" si="6"/>
        <v>134</v>
      </c>
      <c r="F237" s="78">
        <f t="shared" si="7"/>
        <v>134</v>
      </c>
      <c r="G237" s="78"/>
      <c r="H237" s="78">
        <v>134</v>
      </c>
      <c r="I237" s="3"/>
      <c r="J237" s="3"/>
    </row>
    <row r="238" spans="4:10" ht="19.5" customHeight="1">
      <c r="D238" s="83" t="s">
        <v>336</v>
      </c>
      <c r="E238" s="78">
        <f t="shared" si="6"/>
        <v>30</v>
      </c>
      <c r="F238" s="78">
        <f t="shared" si="7"/>
        <v>30</v>
      </c>
      <c r="G238" s="78"/>
      <c r="H238" s="78">
        <v>30</v>
      </c>
      <c r="I238" s="3"/>
      <c r="J238" s="3"/>
    </row>
    <row r="239" spans="4:10" ht="19.5" customHeight="1">
      <c r="D239" s="83" t="s">
        <v>337</v>
      </c>
      <c r="E239" s="78">
        <f t="shared" si="6"/>
        <v>27</v>
      </c>
      <c r="F239" s="78">
        <f t="shared" si="7"/>
        <v>27</v>
      </c>
      <c r="G239" s="78"/>
      <c r="H239" s="78">
        <v>27</v>
      </c>
      <c r="I239" s="3"/>
      <c r="J239" s="3"/>
    </row>
    <row r="240" spans="4:10" ht="19.5" customHeight="1">
      <c r="D240" s="86" t="s">
        <v>338</v>
      </c>
      <c r="E240" s="78">
        <f t="shared" si="6"/>
        <v>1</v>
      </c>
      <c r="F240" s="78">
        <f t="shared" si="7"/>
        <v>1</v>
      </c>
      <c r="G240" s="78"/>
      <c r="H240" s="78">
        <v>1</v>
      </c>
      <c r="I240" s="3"/>
      <c r="J240" s="3"/>
    </row>
    <row r="241" spans="4:10" ht="19.5" customHeight="1">
      <c r="D241" s="84" t="s">
        <v>339</v>
      </c>
      <c r="E241" s="78">
        <f t="shared" si="6"/>
        <v>1</v>
      </c>
      <c r="F241" s="78">
        <f t="shared" si="7"/>
        <v>1</v>
      </c>
      <c r="G241" s="78"/>
      <c r="H241" s="78">
        <v>1</v>
      </c>
      <c r="I241" s="3"/>
      <c r="J241" s="3"/>
    </row>
    <row r="242" spans="4:10" ht="19.5" customHeight="1">
      <c r="D242" s="86" t="s">
        <v>340</v>
      </c>
      <c r="E242" s="78">
        <f t="shared" si="6"/>
        <v>4281</v>
      </c>
      <c r="F242" s="78">
        <f t="shared" si="7"/>
        <v>4281</v>
      </c>
      <c r="G242" s="78"/>
      <c r="H242" s="78">
        <v>4281</v>
      </c>
      <c r="I242" s="3"/>
      <c r="J242" s="3"/>
    </row>
    <row r="243" spans="4:10" ht="19.5" customHeight="1">
      <c r="D243" s="83" t="s">
        <v>341</v>
      </c>
      <c r="E243" s="78">
        <f t="shared" si="6"/>
        <v>4281</v>
      </c>
      <c r="F243" s="78">
        <f t="shared" si="7"/>
        <v>4281</v>
      </c>
      <c r="G243" s="78"/>
      <c r="H243" s="78">
        <v>4281</v>
      </c>
      <c r="I243" s="3"/>
      <c r="J243" s="3"/>
    </row>
    <row r="244" spans="4:10" ht="19.5" customHeight="1">
      <c r="D244" s="95" t="s">
        <v>342</v>
      </c>
      <c r="E244" s="78">
        <f>F244+J244</f>
        <v>19156</v>
      </c>
      <c r="F244" s="78">
        <f t="shared" si="7"/>
        <v>19156</v>
      </c>
      <c r="G244" s="78">
        <f>G245+G248+G250</f>
        <v>2641</v>
      </c>
      <c r="H244" s="78">
        <f>H245+H248+H250</f>
        <v>16515</v>
      </c>
      <c r="I244" s="3"/>
      <c r="J244" s="3"/>
    </row>
    <row r="245" spans="4:10" ht="19.5" customHeight="1">
      <c r="D245" s="86" t="s">
        <v>343</v>
      </c>
      <c r="E245" s="78">
        <f aca="true" t="shared" si="8" ref="E245:E276">F245+I245+J245</f>
        <v>848</v>
      </c>
      <c r="F245" s="78">
        <f t="shared" si="7"/>
        <v>848</v>
      </c>
      <c r="G245" s="78">
        <f>G246+G247</f>
        <v>438</v>
      </c>
      <c r="H245" s="78">
        <f>H246+H247</f>
        <v>410</v>
      </c>
      <c r="I245" s="3"/>
      <c r="J245" s="3"/>
    </row>
    <row r="246" spans="4:10" ht="19.5" customHeight="1">
      <c r="D246" s="84" t="s">
        <v>344</v>
      </c>
      <c r="E246" s="78">
        <f t="shared" si="8"/>
        <v>810</v>
      </c>
      <c r="F246" s="78">
        <f t="shared" si="7"/>
        <v>810</v>
      </c>
      <c r="G246" s="78">
        <v>438</v>
      </c>
      <c r="H246" s="78">
        <v>372</v>
      </c>
      <c r="I246" s="3"/>
      <c r="J246" s="3"/>
    </row>
    <row r="247" spans="4:10" ht="19.5" customHeight="1">
      <c r="D247" s="84" t="s">
        <v>345</v>
      </c>
      <c r="E247" s="78">
        <f t="shared" si="8"/>
        <v>38</v>
      </c>
      <c r="F247" s="78">
        <f t="shared" si="7"/>
        <v>38</v>
      </c>
      <c r="G247" s="78"/>
      <c r="H247" s="78">
        <v>38</v>
      </c>
      <c r="I247" s="3"/>
      <c r="J247" s="3"/>
    </row>
    <row r="248" spans="4:10" ht="19.5" customHeight="1">
      <c r="D248" s="86" t="s">
        <v>346</v>
      </c>
      <c r="E248" s="78">
        <f t="shared" si="8"/>
        <v>14262</v>
      </c>
      <c r="F248" s="78">
        <f t="shared" si="7"/>
        <v>14262</v>
      </c>
      <c r="G248" s="78">
        <v>724</v>
      </c>
      <c r="H248" s="78">
        <v>13538</v>
      </c>
      <c r="I248" s="3"/>
      <c r="J248" s="3"/>
    </row>
    <row r="249" spans="4:10" ht="19.5" customHeight="1">
      <c r="D249" s="84" t="s">
        <v>347</v>
      </c>
      <c r="E249" s="78">
        <f t="shared" si="8"/>
        <v>14262</v>
      </c>
      <c r="F249" s="78">
        <f t="shared" si="7"/>
        <v>14262</v>
      </c>
      <c r="G249" s="78">
        <v>724</v>
      </c>
      <c r="H249" s="78">
        <v>13538</v>
      </c>
      <c r="I249" s="3"/>
      <c r="J249" s="3"/>
    </row>
    <row r="250" spans="4:10" ht="19.5" customHeight="1">
      <c r="D250" s="86" t="s">
        <v>348</v>
      </c>
      <c r="E250" s="78">
        <f t="shared" si="8"/>
        <v>4046</v>
      </c>
      <c r="F250" s="78">
        <f t="shared" si="7"/>
        <v>4046</v>
      </c>
      <c r="G250" s="78">
        <v>1479</v>
      </c>
      <c r="H250" s="78">
        <v>2567</v>
      </c>
      <c r="I250" s="3"/>
      <c r="J250" s="3"/>
    </row>
    <row r="251" spans="4:10" ht="19.5" customHeight="1">
      <c r="D251" s="84" t="s">
        <v>349</v>
      </c>
      <c r="E251" s="78">
        <f t="shared" si="8"/>
        <v>4046</v>
      </c>
      <c r="F251" s="78">
        <f t="shared" si="7"/>
        <v>4046</v>
      </c>
      <c r="G251" s="78">
        <v>1479</v>
      </c>
      <c r="H251" s="78">
        <v>2567</v>
      </c>
      <c r="I251" s="3"/>
      <c r="J251" s="3"/>
    </row>
    <row r="252" spans="4:10" ht="19.5" customHeight="1">
      <c r="D252" s="95" t="s">
        <v>350</v>
      </c>
      <c r="E252" s="78">
        <f t="shared" si="8"/>
        <v>1203</v>
      </c>
      <c r="F252" s="78">
        <f t="shared" si="7"/>
        <v>1203</v>
      </c>
      <c r="G252" s="78">
        <f>G253+G257+G260+G263</f>
        <v>158</v>
      </c>
      <c r="H252" s="78">
        <f>H253+H257+H260+H263</f>
        <v>1045</v>
      </c>
      <c r="I252" s="3"/>
      <c r="J252" s="3"/>
    </row>
    <row r="253" spans="4:10" ht="19.5" customHeight="1">
      <c r="D253" s="86" t="s">
        <v>351</v>
      </c>
      <c r="E253" s="78">
        <f t="shared" si="8"/>
        <v>494</v>
      </c>
      <c r="F253" s="78">
        <f t="shared" si="7"/>
        <v>494</v>
      </c>
      <c r="G253" s="78">
        <v>158</v>
      </c>
      <c r="H253" s="78">
        <f>H255+H256</f>
        <v>336</v>
      </c>
      <c r="I253" s="3"/>
      <c r="J253" s="3"/>
    </row>
    <row r="254" spans="4:10" ht="19.5" customHeight="1">
      <c r="D254" s="83" t="s">
        <v>135</v>
      </c>
      <c r="E254" s="78">
        <f t="shared" si="8"/>
        <v>158</v>
      </c>
      <c r="F254" s="78">
        <f t="shared" si="7"/>
        <v>158</v>
      </c>
      <c r="G254" s="78">
        <v>158</v>
      </c>
      <c r="H254" s="78"/>
      <c r="I254" s="3"/>
      <c r="J254" s="3"/>
    </row>
    <row r="255" spans="4:10" ht="19.5" customHeight="1">
      <c r="D255" s="84" t="s">
        <v>352</v>
      </c>
      <c r="E255" s="78">
        <f t="shared" si="8"/>
        <v>12</v>
      </c>
      <c r="F255" s="78">
        <f t="shared" si="7"/>
        <v>12</v>
      </c>
      <c r="G255" s="78"/>
      <c r="H255" s="78">
        <v>12</v>
      </c>
      <c r="I255" s="3"/>
      <c r="J255" s="3"/>
    </row>
    <row r="256" spans="4:10" ht="18" customHeight="1">
      <c r="D256" s="84" t="s">
        <v>353</v>
      </c>
      <c r="E256" s="78">
        <f t="shared" si="8"/>
        <v>324</v>
      </c>
      <c r="F256" s="78">
        <f t="shared" si="7"/>
        <v>324</v>
      </c>
      <c r="G256" s="78"/>
      <c r="H256" s="78">
        <v>324</v>
      </c>
      <c r="I256" s="3"/>
      <c r="J256" s="3"/>
    </row>
    <row r="257" spans="4:10" ht="19.5" customHeight="1" hidden="1">
      <c r="D257" s="2" t="s">
        <v>354</v>
      </c>
      <c r="E257" s="78">
        <f t="shared" si="8"/>
        <v>0</v>
      </c>
      <c r="F257" s="78">
        <f t="shared" si="7"/>
        <v>0</v>
      </c>
      <c r="G257" s="78"/>
      <c r="H257" s="78"/>
      <c r="I257" s="3"/>
      <c r="J257" s="3"/>
    </row>
    <row r="258" spans="4:10" ht="19.5" customHeight="1" hidden="1">
      <c r="D258" s="9" t="s">
        <v>355</v>
      </c>
      <c r="E258" s="78">
        <f t="shared" si="8"/>
        <v>0</v>
      </c>
      <c r="F258" s="78">
        <f t="shared" si="7"/>
        <v>0</v>
      </c>
      <c r="G258" s="78"/>
      <c r="H258" s="78"/>
      <c r="I258" s="3"/>
      <c r="J258" s="3"/>
    </row>
    <row r="259" spans="4:10" ht="19.5" customHeight="1" hidden="1">
      <c r="D259" s="84" t="s">
        <v>356</v>
      </c>
      <c r="E259" s="78">
        <f t="shared" si="8"/>
        <v>0</v>
      </c>
      <c r="F259" s="78">
        <f t="shared" si="7"/>
        <v>0</v>
      </c>
      <c r="G259" s="78"/>
      <c r="H259" s="78"/>
      <c r="I259" s="3"/>
      <c r="J259" s="3"/>
    </row>
    <row r="260" spans="4:10" ht="19.5" customHeight="1">
      <c r="D260" s="86" t="s">
        <v>357</v>
      </c>
      <c r="E260" s="78">
        <f t="shared" si="8"/>
        <v>69</v>
      </c>
      <c r="F260" s="78">
        <f t="shared" si="7"/>
        <v>69</v>
      </c>
      <c r="G260" s="78"/>
      <c r="H260" s="78">
        <v>69</v>
      </c>
      <c r="I260" s="3"/>
      <c r="J260" s="3"/>
    </row>
    <row r="261" spans="4:10" ht="19.5" customHeight="1">
      <c r="D261" s="84" t="s">
        <v>358</v>
      </c>
      <c r="E261" s="78">
        <f t="shared" si="8"/>
        <v>5</v>
      </c>
      <c r="F261" s="78">
        <f t="shared" si="7"/>
        <v>5</v>
      </c>
      <c r="G261" s="78"/>
      <c r="H261" s="78">
        <v>5</v>
      </c>
      <c r="I261" s="3"/>
      <c r="J261" s="3"/>
    </row>
    <row r="262" spans="4:10" ht="19.5" customHeight="1">
      <c r="D262" s="84" t="s">
        <v>359</v>
      </c>
      <c r="E262" s="78">
        <f t="shared" si="8"/>
        <v>64</v>
      </c>
      <c r="F262" s="78">
        <f t="shared" si="7"/>
        <v>64</v>
      </c>
      <c r="G262" s="78"/>
      <c r="H262" s="78">
        <v>64</v>
      </c>
      <c r="I262" s="3"/>
      <c r="J262" s="3"/>
    </row>
    <row r="263" spans="4:10" ht="19.5" customHeight="1">
      <c r="D263" s="86" t="s">
        <v>360</v>
      </c>
      <c r="E263" s="78">
        <f t="shared" si="8"/>
        <v>640</v>
      </c>
      <c r="F263" s="78">
        <f t="shared" si="7"/>
        <v>640</v>
      </c>
      <c r="G263" s="78"/>
      <c r="H263" s="78">
        <v>640</v>
      </c>
      <c r="I263" s="3"/>
      <c r="J263" s="3"/>
    </row>
    <row r="264" spans="4:10" ht="18.75" customHeight="1">
      <c r="D264" s="84" t="s">
        <v>361</v>
      </c>
      <c r="E264" s="78">
        <f t="shared" si="8"/>
        <v>640</v>
      </c>
      <c r="F264" s="78">
        <f t="shared" si="7"/>
        <v>640</v>
      </c>
      <c r="G264" s="78"/>
      <c r="H264" s="78">
        <v>640</v>
      </c>
      <c r="I264" s="3"/>
      <c r="J264" s="3"/>
    </row>
    <row r="265" spans="4:10" ht="19.5" customHeight="1" hidden="1">
      <c r="D265" s="84" t="s">
        <v>362</v>
      </c>
      <c r="E265" s="78">
        <f t="shared" si="8"/>
        <v>0</v>
      </c>
      <c r="F265" s="78">
        <f t="shared" si="7"/>
        <v>0</v>
      </c>
      <c r="G265" s="78"/>
      <c r="H265" s="78"/>
      <c r="I265" s="3"/>
      <c r="J265" s="3"/>
    </row>
    <row r="266" spans="4:10" ht="0.75" customHeight="1">
      <c r="D266" s="94" t="s">
        <v>119</v>
      </c>
      <c r="E266" s="78">
        <f t="shared" si="8"/>
        <v>0</v>
      </c>
      <c r="F266" s="78">
        <f t="shared" si="7"/>
        <v>0</v>
      </c>
      <c r="G266" s="78"/>
      <c r="H266" s="78"/>
      <c r="I266" s="3"/>
      <c r="J266" s="3"/>
    </row>
    <row r="267" spans="4:10" ht="19.5" customHeight="1" hidden="1">
      <c r="D267" s="84" t="s">
        <v>363</v>
      </c>
      <c r="E267" s="78">
        <f t="shared" si="8"/>
        <v>0</v>
      </c>
      <c r="F267" s="78">
        <f t="shared" si="7"/>
        <v>0</v>
      </c>
      <c r="G267" s="78"/>
      <c r="H267" s="78"/>
      <c r="I267" s="3"/>
      <c r="J267" s="3"/>
    </row>
    <row r="268" spans="4:10" ht="19.5" customHeight="1">
      <c r="D268" s="105" t="s">
        <v>364</v>
      </c>
      <c r="E268" s="78">
        <f t="shared" si="8"/>
        <v>100</v>
      </c>
      <c r="F268" s="78">
        <f t="shared" si="7"/>
        <v>100</v>
      </c>
      <c r="G268" s="78"/>
      <c r="H268" s="78">
        <v>100</v>
      </c>
      <c r="I268" s="3"/>
      <c r="J268" s="3"/>
    </row>
    <row r="269" spans="4:10" ht="19.5" customHeight="1">
      <c r="D269" s="106" t="s">
        <v>365</v>
      </c>
      <c r="E269" s="78">
        <f t="shared" si="8"/>
        <v>100</v>
      </c>
      <c r="F269" s="78">
        <f t="shared" si="7"/>
        <v>100</v>
      </c>
      <c r="G269" s="78"/>
      <c r="H269" s="78">
        <v>100</v>
      </c>
      <c r="I269" s="3"/>
      <c r="J269" s="3"/>
    </row>
    <row r="270" spans="4:10" ht="19.5" customHeight="1">
      <c r="D270" s="105" t="s">
        <v>366</v>
      </c>
      <c r="E270" s="78">
        <f t="shared" si="8"/>
        <v>13</v>
      </c>
      <c r="F270" s="78">
        <f t="shared" si="7"/>
        <v>13</v>
      </c>
      <c r="G270" s="78"/>
      <c r="H270" s="78">
        <v>13</v>
      </c>
      <c r="I270" s="3"/>
      <c r="J270" s="3"/>
    </row>
    <row r="271" spans="4:10" ht="19.5" customHeight="1">
      <c r="D271" s="106" t="s">
        <v>367</v>
      </c>
      <c r="E271" s="78">
        <f t="shared" si="8"/>
        <v>13</v>
      </c>
      <c r="F271" s="78">
        <f t="shared" si="7"/>
        <v>13</v>
      </c>
      <c r="G271" s="107"/>
      <c r="H271" s="107">
        <f>H272+H273+H274+H275</f>
        <v>13</v>
      </c>
      <c r="I271" s="3"/>
      <c r="J271" s="3"/>
    </row>
    <row r="272" spans="4:10" ht="19.5" customHeight="1" hidden="1">
      <c r="D272" s="108" t="s">
        <v>368</v>
      </c>
      <c r="E272" s="78">
        <f t="shared" si="8"/>
        <v>0</v>
      </c>
      <c r="F272" s="78">
        <f t="shared" si="7"/>
        <v>0</v>
      </c>
      <c r="G272" s="107"/>
      <c r="H272" s="107"/>
      <c r="I272" s="3"/>
      <c r="J272" s="3"/>
    </row>
    <row r="273" spans="4:10" ht="19.5" customHeight="1" hidden="1">
      <c r="D273" s="108" t="s">
        <v>369</v>
      </c>
      <c r="E273" s="78">
        <f t="shared" si="8"/>
        <v>0</v>
      </c>
      <c r="F273" s="78">
        <f aca="true" t="shared" si="9" ref="F273:F294">G273+H273</f>
        <v>0</v>
      </c>
      <c r="G273" s="107"/>
      <c r="H273" s="107"/>
      <c r="I273" s="3"/>
      <c r="J273" s="3"/>
    </row>
    <row r="274" spans="4:10" ht="19.5" customHeight="1" hidden="1">
      <c r="D274" s="108" t="s">
        <v>370</v>
      </c>
      <c r="E274" s="78">
        <f t="shared" si="8"/>
        <v>0</v>
      </c>
      <c r="F274" s="78">
        <f t="shared" si="9"/>
        <v>0</v>
      </c>
      <c r="G274" s="107"/>
      <c r="H274" s="107"/>
      <c r="I274" s="3"/>
      <c r="J274" s="3"/>
    </row>
    <row r="275" spans="4:10" ht="19.5" customHeight="1">
      <c r="D275" s="84" t="s">
        <v>371</v>
      </c>
      <c r="E275" s="78">
        <f t="shared" si="8"/>
        <v>13</v>
      </c>
      <c r="F275" s="78">
        <f t="shared" si="9"/>
        <v>13</v>
      </c>
      <c r="G275" s="107"/>
      <c r="H275" s="107">
        <v>13</v>
      </c>
      <c r="I275" s="3"/>
      <c r="J275" s="3"/>
    </row>
    <row r="276" spans="4:10" ht="19.5" customHeight="1">
      <c r="D276" s="105" t="s">
        <v>372</v>
      </c>
      <c r="E276" s="78">
        <f t="shared" si="8"/>
        <v>8697</v>
      </c>
      <c r="F276" s="78">
        <f t="shared" si="9"/>
        <v>8697</v>
      </c>
      <c r="G276" s="107">
        <f>G280+G282</f>
        <v>3222</v>
      </c>
      <c r="H276" s="107">
        <f>H277+H282</f>
        <v>5475</v>
      </c>
      <c r="I276" s="3"/>
      <c r="J276" s="3"/>
    </row>
    <row r="277" spans="4:10" ht="19.5" customHeight="1">
      <c r="D277" s="109" t="s">
        <v>373</v>
      </c>
      <c r="E277" s="78">
        <f aca="true" t="shared" si="10" ref="E277:E294">F277+I277+J277</f>
        <v>5337</v>
      </c>
      <c r="F277" s="78">
        <f t="shared" si="9"/>
        <v>5337</v>
      </c>
      <c r="G277" s="107"/>
      <c r="H277" s="107">
        <v>5337</v>
      </c>
      <c r="I277" s="3"/>
      <c r="J277" s="3"/>
    </row>
    <row r="278" spans="4:10" ht="19.5" customHeight="1">
      <c r="D278" s="109" t="s">
        <v>374</v>
      </c>
      <c r="E278" s="78">
        <f t="shared" si="10"/>
        <v>1458</v>
      </c>
      <c r="F278" s="78">
        <f t="shared" si="9"/>
        <v>1458</v>
      </c>
      <c r="G278" s="107"/>
      <c r="H278" s="107">
        <v>1458</v>
      </c>
      <c r="I278" s="3"/>
      <c r="J278" s="3"/>
    </row>
    <row r="279" spans="4:10" ht="19.5" customHeight="1">
      <c r="D279" s="110" t="s">
        <v>375</v>
      </c>
      <c r="E279" s="78">
        <f t="shared" si="10"/>
        <v>3879</v>
      </c>
      <c r="F279" s="78">
        <f t="shared" si="9"/>
        <v>3879</v>
      </c>
      <c r="G279" s="107"/>
      <c r="H279" s="107">
        <v>3879</v>
      </c>
      <c r="I279" s="3"/>
      <c r="J279" s="3"/>
    </row>
    <row r="280" spans="4:10" ht="19.5" customHeight="1">
      <c r="D280" s="106" t="s">
        <v>376</v>
      </c>
      <c r="E280" s="78">
        <f t="shared" si="10"/>
        <v>2365</v>
      </c>
      <c r="F280" s="78">
        <f t="shared" si="9"/>
        <v>2365</v>
      </c>
      <c r="G280" s="107">
        <v>2365</v>
      </c>
      <c r="H280" s="107"/>
      <c r="I280" s="3"/>
      <c r="J280" s="3"/>
    </row>
    <row r="281" spans="4:10" ht="19.5" customHeight="1">
      <c r="D281" s="84" t="s">
        <v>377</v>
      </c>
      <c r="E281" s="78">
        <f t="shared" si="10"/>
        <v>2365</v>
      </c>
      <c r="F281" s="78">
        <f t="shared" si="9"/>
        <v>2365</v>
      </c>
      <c r="G281" s="107">
        <v>2365</v>
      </c>
      <c r="H281" s="107"/>
      <c r="I281" s="3"/>
      <c r="J281" s="3"/>
    </row>
    <row r="282" spans="4:10" ht="19.5" customHeight="1">
      <c r="D282" s="94" t="s">
        <v>378</v>
      </c>
      <c r="E282" s="78">
        <f t="shared" si="10"/>
        <v>995</v>
      </c>
      <c r="F282" s="78">
        <f t="shared" si="9"/>
        <v>995</v>
      </c>
      <c r="G282" s="107">
        <v>857</v>
      </c>
      <c r="H282" s="107">
        <v>138</v>
      </c>
      <c r="I282" s="3"/>
      <c r="J282" s="3"/>
    </row>
    <row r="283" spans="4:10" ht="19.5" customHeight="1">
      <c r="D283" s="84" t="s">
        <v>379</v>
      </c>
      <c r="E283" s="78">
        <f t="shared" si="10"/>
        <v>995</v>
      </c>
      <c r="F283" s="78">
        <f t="shared" si="9"/>
        <v>995</v>
      </c>
      <c r="G283" s="107">
        <v>857</v>
      </c>
      <c r="H283" s="107">
        <v>138</v>
      </c>
      <c r="I283" s="3"/>
      <c r="J283" s="3"/>
    </row>
    <row r="284" spans="4:10" ht="19.5" customHeight="1">
      <c r="D284" s="105" t="s">
        <v>380</v>
      </c>
      <c r="E284" s="78">
        <f t="shared" si="10"/>
        <v>798</v>
      </c>
      <c r="F284" s="78">
        <f t="shared" si="9"/>
        <v>798</v>
      </c>
      <c r="G284" s="78">
        <f>G285</f>
        <v>228</v>
      </c>
      <c r="H284" s="78">
        <f>H285+H288+H290</f>
        <v>570</v>
      </c>
      <c r="I284" s="3"/>
      <c r="J284" s="3"/>
    </row>
    <row r="285" spans="4:10" ht="19.5" customHeight="1">
      <c r="D285" s="106" t="s">
        <v>381</v>
      </c>
      <c r="E285" s="78">
        <f t="shared" si="10"/>
        <v>286</v>
      </c>
      <c r="F285" s="78">
        <f t="shared" si="9"/>
        <v>286</v>
      </c>
      <c r="G285" s="78">
        <v>228</v>
      </c>
      <c r="H285" s="78">
        <v>58</v>
      </c>
      <c r="I285" s="3"/>
      <c r="J285" s="3"/>
    </row>
    <row r="286" spans="4:10" ht="19.5" customHeight="1">
      <c r="D286" s="83" t="s">
        <v>135</v>
      </c>
      <c r="E286" s="78">
        <f t="shared" si="10"/>
        <v>228</v>
      </c>
      <c r="F286" s="78">
        <f t="shared" si="9"/>
        <v>228</v>
      </c>
      <c r="G286" s="78">
        <v>228</v>
      </c>
      <c r="H286" s="78"/>
      <c r="I286" s="3"/>
      <c r="J286" s="3"/>
    </row>
    <row r="287" spans="4:10" ht="19.5" customHeight="1">
      <c r="D287" s="84" t="s">
        <v>382</v>
      </c>
      <c r="E287" s="78">
        <f t="shared" si="10"/>
        <v>58</v>
      </c>
      <c r="F287" s="78">
        <f t="shared" si="9"/>
        <v>58</v>
      </c>
      <c r="G287" s="78"/>
      <c r="H287" s="78">
        <v>58</v>
      </c>
      <c r="I287" s="3"/>
      <c r="J287" s="3"/>
    </row>
    <row r="288" spans="4:10" ht="19.5" customHeight="1">
      <c r="D288" s="92" t="s">
        <v>383</v>
      </c>
      <c r="E288" s="78">
        <f t="shared" si="10"/>
        <v>510</v>
      </c>
      <c r="F288" s="78">
        <f t="shared" si="9"/>
        <v>510</v>
      </c>
      <c r="G288" s="78"/>
      <c r="H288" s="78">
        <v>510</v>
      </c>
      <c r="I288" s="3"/>
      <c r="J288" s="3"/>
    </row>
    <row r="289" spans="4:10" ht="19.5" customHeight="1">
      <c r="D289" s="84" t="s">
        <v>384</v>
      </c>
      <c r="E289" s="78">
        <f t="shared" si="10"/>
        <v>510</v>
      </c>
      <c r="F289" s="78">
        <f t="shared" si="9"/>
        <v>510</v>
      </c>
      <c r="G289" s="78"/>
      <c r="H289" s="78">
        <v>510</v>
      </c>
      <c r="I289" s="3"/>
      <c r="J289" s="3"/>
    </row>
    <row r="290" spans="4:10" ht="19.5" customHeight="1">
      <c r="D290" s="84" t="s">
        <v>385</v>
      </c>
      <c r="E290" s="78">
        <f t="shared" si="10"/>
        <v>2</v>
      </c>
      <c r="F290" s="78">
        <f t="shared" si="9"/>
        <v>2</v>
      </c>
      <c r="G290" s="78"/>
      <c r="H290" s="78">
        <v>2</v>
      </c>
      <c r="I290" s="3"/>
      <c r="J290" s="3"/>
    </row>
    <row r="291" spans="4:10" ht="19.5" customHeight="1">
      <c r="D291" s="84" t="s">
        <v>386</v>
      </c>
      <c r="E291" s="78">
        <f t="shared" si="10"/>
        <v>2</v>
      </c>
      <c r="F291" s="78">
        <f t="shared" si="9"/>
        <v>2</v>
      </c>
      <c r="G291" s="78"/>
      <c r="H291" s="78">
        <v>2</v>
      </c>
      <c r="I291" s="3"/>
      <c r="J291" s="3"/>
    </row>
    <row r="292" spans="4:10" ht="19.5" customHeight="1">
      <c r="D292" s="111" t="s">
        <v>124</v>
      </c>
      <c r="E292" s="78">
        <f t="shared" si="10"/>
        <v>1200</v>
      </c>
      <c r="F292" s="78">
        <f t="shared" si="9"/>
        <v>1200</v>
      </c>
      <c r="G292" s="107"/>
      <c r="H292" s="107">
        <v>1200</v>
      </c>
      <c r="I292" s="3"/>
      <c r="J292" s="3"/>
    </row>
    <row r="293" spans="4:10" ht="19.5" customHeight="1">
      <c r="D293" s="112" t="s">
        <v>125</v>
      </c>
      <c r="E293" s="78">
        <f t="shared" si="10"/>
        <v>307</v>
      </c>
      <c r="F293" s="78">
        <f t="shared" si="9"/>
        <v>307</v>
      </c>
      <c r="G293" s="107"/>
      <c r="H293" s="107">
        <v>307</v>
      </c>
      <c r="I293" s="3"/>
      <c r="J293" s="3"/>
    </row>
    <row r="294" spans="4:10" ht="19.5" customHeight="1">
      <c r="D294" s="9" t="s">
        <v>387</v>
      </c>
      <c r="E294" s="78">
        <f t="shared" si="10"/>
        <v>307</v>
      </c>
      <c r="F294" s="78">
        <f t="shared" si="9"/>
        <v>307</v>
      </c>
      <c r="G294" s="107"/>
      <c r="H294" s="107">
        <v>307</v>
      </c>
      <c r="I294" s="3"/>
      <c r="J294" s="3"/>
    </row>
    <row r="295" spans="4:8" ht="19.5" customHeight="1">
      <c r="D295" s="113"/>
      <c r="E295" s="113"/>
      <c r="F295" s="113"/>
      <c r="G295" s="113"/>
      <c r="H295" s="113"/>
    </row>
    <row r="296" spans="4:8" ht="19.5" customHeight="1">
      <c r="D296" s="113"/>
      <c r="E296" s="113"/>
      <c r="F296" s="113"/>
      <c r="G296" s="113"/>
      <c r="H296" s="113"/>
    </row>
    <row r="297" spans="4:8" ht="19.5" customHeight="1">
      <c r="D297" s="113"/>
      <c r="E297" s="113"/>
      <c r="F297" s="113"/>
      <c r="G297" s="113"/>
      <c r="H297" s="113"/>
    </row>
    <row r="298" spans="4:8" ht="19.5" customHeight="1">
      <c r="D298" s="113"/>
      <c r="E298" s="113"/>
      <c r="F298" s="113"/>
      <c r="G298" s="113"/>
      <c r="H298" s="113"/>
    </row>
    <row r="299" spans="4:8" ht="19.5" customHeight="1">
      <c r="D299" s="113"/>
      <c r="E299" s="113"/>
      <c r="F299" s="113"/>
      <c r="G299" s="113"/>
      <c r="H299" s="113"/>
    </row>
    <row r="300" spans="4:8" ht="19.5" customHeight="1">
      <c r="D300" s="113"/>
      <c r="E300" s="113"/>
      <c r="F300" s="113"/>
      <c r="G300" s="113"/>
      <c r="H300" s="113"/>
    </row>
    <row r="301" spans="4:8" ht="19.5" customHeight="1">
      <c r="D301" s="113"/>
      <c r="E301" s="113"/>
      <c r="F301" s="113"/>
      <c r="G301" s="113"/>
      <c r="H301" s="113"/>
    </row>
    <row r="302" spans="4:8" ht="19.5" customHeight="1">
      <c r="D302" s="113"/>
      <c r="E302" s="113"/>
      <c r="F302" s="113"/>
      <c r="G302" s="113"/>
      <c r="H302" s="113"/>
    </row>
    <row r="303" spans="4:8" ht="19.5" customHeight="1">
      <c r="D303" s="113"/>
      <c r="E303" s="113"/>
      <c r="F303" s="113"/>
      <c r="G303" s="113"/>
      <c r="H303" s="113"/>
    </row>
    <row r="304" spans="4:8" ht="19.5" customHeight="1">
      <c r="D304" s="113"/>
      <c r="E304" s="113"/>
      <c r="F304" s="113"/>
      <c r="G304" s="113"/>
      <c r="H304" s="113"/>
    </row>
    <row r="305" spans="4:8" ht="19.5" customHeight="1">
      <c r="D305" s="113"/>
      <c r="E305" s="113"/>
      <c r="F305" s="113"/>
      <c r="G305" s="113"/>
      <c r="H305" s="113"/>
    </row>
    <row r="306" spans="4:8" ht="19.5" customHeight="1">
      <c r="D306" s="113"/>
      <c r="E306" s="113"/>
      <c r="F306" s="113"/>
      <c r="G306" s="113"/>
      <c r="H306" s="113"/>
    </row>
    <row r="307" spans="4:8" ht="19.5" customHeight="1">
      <c r="D307" s="113"/>
      <c r="E307" s="113"/>
      <c r="F307" s="113"/>
      <c r="G307" s="113"/>
      <c r="H307" s="113"/>
    </row>
    <row r="308" spans="4:8" ht="19.5" customHeight="1">
      <c r="D308" s="113"/>
      <c r="E308" s="113"/>
      <c r="F308" s="113"/>
      <c r="G308" s="113"/>
      <c r="H308" s="113"/>
    </row>
    <row r="309" spans="4:8" ht="19.5" customHeight="1">
      <c r="D309" s="113"/>
      <c r="E309" s="113"/>
      <c r="F309" s="113"/>
      <c r="G309" s="113"/>
      <c r="H309" s="113"/>
    </row>
    <row r="310" spans="4:8" ht="19.5" customHeight="1">
      <c r="D310" s="113"/>
      <c r="E310" s="113"/>
      <c r="F310" s="113"/>
      <c r="G310" s="113"/>
      <c r="H310" s="113"/>
    </row>
    <row r="311" spans="4:8" ht="19.5" customHeight="1">
      <c r="D311" s="113"/>
      <c r="E311" s="113"/>
      <c r="F311" s="113"/>
      <c r="G311" s="113"/>
      <c r="H311" s="113"/>
    </row>
    <row r="312" spans="4:8" ht="19.5" customHeight="1">
      <c r="D312" s="113"/>
      <c r="E312" s="113"/>
      <c r="F312" s="113"/>
      <c r="G312" s="113"/>
      <c r="H312" s="113"/>
    </row>
    <row r="313" spans="4:8" ht="19.5" customHeight="1">
      <c r="D313" s="113"/>
      <c r="E313" s="113"/>
      <c r="F313" s="113"/>
      <c r="G313" s="113"/>
      <c r="H313" s="113"/>
    </row>
    <row r="314" spans="4:8" ht="19.5" customHeight="1">
      <c r="D314" s="113"/>
      <c r="E314" s="113"/>
      <c r="F314" s="113"/>
      <c r="G314" s="113"/>
      <c r="H314" s="113"/>
    </row>
    <row r="315" spans="4:8" ht="19.5" customHeight="1">
      <c r="D315" s="113"/>
      <c r="E315" s="113"/>
      <c r="F315" s="113"/>
      <c r="G315" s="113"/>
      <c r="H315" s="113"/>
    </row>
    <row r="316" spans="4:8" ht="19.5" customHeight="1">
      <c r="D316" s="113"/>
      <c r="E316" s="113"/>
      <c r="F316" s="113"/>
      <c r="G316" s="113"/>
      <c r="H316" s="113"/>
    </row>
    <row r="317" spans="4:8" ht="19.5" customHeight="1">
      <c r="D317" s="113"/>
      <c r="E317" s="113"/>
      <c r="F317" s="113"/>
      <c r="G317" s="113"/>
      <c r="H317" s="113"/>
    </row>
    <row r="318" spans="4:8" ht="19.5" customHeight="1">
      <c r="D318" s="113"/>
      <c r="E318" s="113"/>
      <c r="F318" s="113"/>
      <c r="G318" s="113"/>
      <c r="H318" s="113"/>
    </row>
    <row r="319" spans="4:8" ht="19.5" customHeight="1">
      <c r="D319" s="113"/>
      <c r="E319" s="113"/>
      <c r="F319" s="113"/>
      <c r="G319" s="113"/>
      <c r="H319" s="113"/>
    </row>
    <row r="320" spans="4:8" ht="19.5" customHeight="1">
      <c r="D320" s="113"/>
      <c r="E320" s="113"/>
      <c r="F320" s="113"/>
      <c r="G320" s="113"/>
      <c r="H320" s="113"/>
    </row>
    <row r="321" spans="4:8" ht="19.5" customHeight="1">
      <c r="D321" s="113"/>
      <c r="E321" s="113"/>
      <c r="F321" s="113"/>
      <c r="G321" s="113"/>
      <c r="H321" s="113"/>
    </row>
    <row r="322" spans="4:8" ht="19.5" customHeight="1">
      <c r="D322" s="113"/>
      <c r="E322" s="113"/>
      <c r="F322" s="113"/>
      <c r="G322" s="113"/>
      <c r="H322" s="113"/>
    </row>
    <row r="323" spans="4:8" ht="19.5" customHeight="1">
      <c r="D323" s="113"/>
      <c r="E323" s="113"/>
      <c r="F323" s="113"/>
      <c r="G323" s="113"/>
      <c r="H323" s="113"/>
    </row>
    <row r="324" spans="4:8" ht="19.5" customHeight="1">
      <c r="D324" s="113"/>
      <c r="E324" s="113"/>
      <c r="F324" s="113"/>
      <c r="G324" s="113"/>
      <c r="H324" s="113"/>
    </row>
    <row r="325" spans="4:8" ht="19.5" customHeight="1">
      <c r="D325" s="113"/>
      <c r="E325" s="113"/>
      <c r="F325" s="113"/>
      <c r="G325" s="113"/>
      <c r="H325" s="113"/>
    </row>
    <row r="326" spans="4:8" ht="19.5" customHeight="1">
      <c r="D326" s="113"/>
      <c r="E326" s="113"/>
      <c r="F326" s="113"/>
      <c r="G326" s="113"/>
      <c r="H326" s="113"/>
    </row>
    <row r="327" spans="4:8" ht="19.5" customHeight="1">
      <c r="D327" s="113"/>
      <c r="E327" s="113"/>
      <c r="F327" s="113"/>
      <c r="G327" s="113"/>
      <c r="H327" s="113"/>
    </row>
    <row r="328" spans="4:8" ht="19.5" customHeight="1">
      <c r="D328" s="113"/>
      <c r="E328" s="113"/>
      <c r="F328" s="113"/>
      <c r="G328" s="113"/>
      <c r="H328" s="113"/>
    </row>
    <row r="329" spans="4:8" ht="19.5" customHeight="1">
      <c r="D329" s="113"/>
      <c r="E329" s="113"/>
      <c r="F329" s="113"/>
      <c r="G329" s="113"/>
      <c r="H329" s="113"/>
    </row>
    <row r="330" spans="4:8" ht="19.5" customHeight="1">
      <c r="D330" s="113"/>
      <c r="E330" s="113"/>
      <c r="F330" s="113"/>
      <c r="G330" s="113"/>
      <c r="H330" s="113"/>
    </row>
    <row r="331" spans="4:8" ht="19.5" customHeight="1">
      <c r="D331" s="113"/>
      <c r="E331" s="113"/>
      <c r="F331" s="113"/>
      <c r="G331" s="113"/>
      <c r="H331" s="113"/>
    </row>
    <row r="332" spans="4:8" ht="19.5" customHeight="1">
      <c r="D332" s="113"/>
      <c r="E332" s="113"/>
      <c r="F332" s="113"/>
      <c r="G332" s="113"/>
      <c r="H332" s="113"/>
    </row>
    <row r="333" spans="4:8" ht="19.5" customHeight="1">
      <c r="D333" s="113"/>
      <c r="E333" s="113"/>
      <c r="F333" s="113"/>
      <c r="G333" s="113"/>
      <c r="H333" s="113"/>
    </row>
    <row r="334" spans="4:8" ht="19.5" customHeight="1">
      <c r="D334" s="113"/>
      <c r="E334" s="113"/>
      <c r="F334" s="113"/>
      <c r="G334" s="113"/>
      <c r="H334" s="113"/>
    </row>
    <row r="335" spans="4:8" ht="19.5" customHeight="1">
      <c r="D335" s="113"/>
      <c r="E335" s="113"/>
      <c r="F335" s="113"/>
      <c r="G335" s="113"/>
      <c r="H335" s="113"/>
    </row>
    <row r="336" spans="4:8" ht="19.5" customHeight="1">
      <c r="D336" s="113"/>
      <c r="E336" s="113"/>
      <c r="F336" s="113"/>
      <c r="G336" s="113"/>
      <c r="H336" s="113"/>
    </row>
    <row r="337" spans="4:8" ht="19.5" customHeight="1">
      <c r="D337" s="113"/>
      <c r="E337" s="113"/>
      <c r="F337" s="113"/>
      <c r="G337" s="113"/>
      <c r="H337" s="113"/>
    </row>
    <row r="338" spans="4:8" ht="19.5" customHeight="1">
      <c r="D338" s="113"/>
      <c r="E338" s="113"/>
      <c r="F338" s="113"/>
      <c r="G338" s="113"/>
      <c r="H338" s="113"/>
    </row>
    <row r="339" spans="4:8" ht="19.5" customHeight="1">
      <c r="D339" s="113"/>
      <c r="E339" s="113"/>
      <c r="F339" s="113"/>
      <c r="G339" s="113"/>
      <c r="H339" s="113"/>
    </row>
    <row r="340" spans="4:8" ht="19.5" customHeight="1">
      <c r="D340" s="113"/>
      <c r="E340" s="113"/>
      <c r="F340" s="113"/>
      <c r="G340" s="113"/>
      <c r="H340" s="113"/>
    </row>
    <row r="341" spans="4:8" ht="19.5" customHeight="1">
      <c r="D341" s="113"/>
      <c r="E341" s="113"/>
      <c r="F341" s="113"/>
      <c r="G341" s="113"/>
      <c r="H341" s="113"/>
    </row>
    <row r="342" spans="4:8" ht="19.5" customHeight="1">
      <c r="D342" s="113"/>
      <c r="E342" s="113"/>
      <c r="F342" s="113"/>
      <c r="G342" s="113"/>
      <c r="H342" s="113"/>
    </row>
    <row r="343" spans="4:8" ht="19.5" customHeight="1">
      <c r="D343" s="113"/>
      <c r="E343" s="113"/>
      <c r="F343" s="113"/>
      <c r="G343" s="113"/>
      <c r="H343" s="113"/>
    </row>
    <row r="344" spans="4:8" ht="19.5" customHeight="1">
      <c r="D344" s="113"/>
      <c r="E344" s="113"/>
      <c r="F344" s="113"/>
      <c r="G344" s="113"/>
      <c r="H344" s="113"/>
    </row>
    <row r="345" spans="4:8" ht="19.5" customHeight="1">
      <c r="D345" s="113"/>
      <c r="E345" s="113"/>
      <c r="F345" s="113"/>
      <c r="G345" s="113"/>
      <c r="H345" s="113"/>
    </row>
    <row r="346" spans="4:8" ht="19.5" customHeight="1">
      <c r="D346" s="113"/>
      <c r="E346" s="113"/>
      <c r="F346" s="113"/>
      <c r="G346" s="113"/>
      <c r="H346" s="113"/>
    </row>
    <row r="347" spans="4:8" ht="19.5" customHeight="1">
      <c r="D347" s="113"/>
      <c r="E347" s="113"/>
      <c r="F347" s="113"/>
      <c r="G347" s="113"/>
      <c r="H347" s="113"/>
    </row>
    <row r="348" spans="4:8" ht="19.5" customHeight="1">
      <c r="D348" s="113"/>
      <c r="E348" s="113"/>
      <c r="F348" s="113"/>
      <c r="G348" s="113"/>
      <c r="H348" s="113"/>
    </row>
    <row r="349" spans="4:8" ht="19.5" customHeight="1">
      <c r="D349" s="113"/>
      <c r="E349" s="113"/>
      <c r="F349" s="113"/>
      <c r="G349" s="113"/>
      <c r="H349" s="113"/>
    </row>
    <row r="350" spans="4:8" ht="19.5" customHeight="1">
      <c r="D350" s="113"/>
      <c r="E350" s="113"/>
      <c r="F350" s="113"/>
      <c r="G350" s="113"/>
      <c r="H350" s="113"/>
    </row>
    <row r="351" spans="4:8" ht="19.5" customHeight="1">
      <c r="D351" s="113"/>
      <c r="E351" s="113"/>
      <c r="F351" s="113"/>
      <c r="G351" s="113"/>
      <c r="H351" s="113"/>
    </row>
    <row r="352" spans="4:8" ht="19.5" customHeight="1">
      <c r="D352" s="113"/>
      <c r="E352" s="113"/>
      <c r="F352" s="113"/>
      <c r="G352" s="113"/>
      <c r="H352" s="113"/>
    </row>
    <row r="353" spans="4:8" ht="19.5" customHeight="1">
      <c r="D353" s="113"/>
      <c r="E353" s="113"/>
      <c r="F353" s="113"/>
      <c r="G353" s="113"/>
      <c r="H353" s="113"/>
    </row>
    <row r="354" spans="4:8" ht="19.5" customHeight="1">
      <c r="D354" s="113"/>
      <c r="E354" s="113"/>
      <c r="F354" s="113"/>
      <c r="G354" s="113"/>
      <c r="H354" s="113"/>
    </row>
    <row r="355" spans="4:8" ht="19.5" customHeight="1">
      <c r="D355" s="113"/>
      <c r="E355" s="113"/>
      <c r="F355" s="113"/>
      <c r="G355" s="113"/>
      <c r="H355" s="113"/>
    </row>
    <row r="356" spans="4:8" ht="19.5" customHeight="1">
      <c r="D356" s="113"/>
      <c r="E356" s="113"/>
      <c r="F356" s="113"/>
      <c r="G356" s="113"/>
      <c r="H356" s="113"/>
    </row>
    <row r="357" spans="4:8" ht="19.5" customHeight="1">
      <c r="D357" s="113"/>
      <c r="E357" s="113"/>
      <c r="F357" s="113"/>
      <c r="G357" s="113"/>
      <c r="H357" s="113"/>
    </row>
    <row r="358" spans="4:8" ht="19.5" customHeight="1">
      <c r="D358" s="113"/>
      <c r="E358" s="113"/>
      <c r="F358" s="113"/>
      <c r="G358" s="113"/>
      <c r="H358" s="113"/>
    </row>
    <row r="359" spans="4:8" ht="19.5" customHeight="1">
      <c r="D359" s="113"/>
      <c r="E359" s="113"/>
      <c r="F359" s="113"/>
      <c r="G359" s="113"/>
      <c r="H359" s="113"/>
    </row>
    <row r="360" spans="4:8" ht="19.5" customHeight="1">
      <c r="D360" s="113"/>
      <c r="E360" s="113"/>
      <c r="F360" s="113"/>
      <c r="G360" s="113"/>
      <c r="H360" s="113"/>
    </row>
    <row r="361" spans="4:8" ht="19.5" customHeight="1">
      <c r="D361" s="113"/>
      <c r="E361" s="113"/>
      <c r="F361" s="113"/>
      <c r="G361" s="113"/>
      <c r="H361" s="113"/>
    </row>
    <row r="362" spans="4:8" ht="19.5" customHeight="1">
      <c r="D362" s="113"/>
      <c r="E362" s="113"/>
      <c r="F362" s="113"/>
      <c r="G362" s="113"/>
      <c r="H362" s="113"/>
    </row>
    <row r="363" spans="4:8" ht="19.5" customHeight="1">
      <c r="D363" s="113"/>
      <c r="E363" s="113"/>
      <c r="F363" s="113"/>
      <c r="G363" s="113"/>
      <c r="H363" s="113"/>
    </row>
    <row r="364" spans="4:8" ht="19.5" customHeight="1">
      <c r="D364" s="113"/>
      <c r="E364" s="113"/>
      <c r="F364" s="113"/>
      <c r="G364" s="113"/>
      <c r="H364" s="113"/>
    </row>
    <row r="365" spans="4:8" ht="19.5" customHeight="1">
      <c r="D365" s="113"/>
      <c r="E365" s="113"/>
      <c r="F365" s="113"/>
      <c r="G365" s="113"/>
      <c r="H365" s="113"/>
    </row>
    <row r="366" spans="4:8" ht="19.5" customHeight="1">
      <c r="D366" s="113"/>
      <c r="E366" s="113"/>
      <c r="F366" s="113"/>
      <c r="G366" s="113"/>
      <c r="H366" s="113"/>
    </row>
    <row r="367" spans="4:8" ht="19.5" customHeight="1">
      <c r="D367" s="113"/>
      <c r="E367" s="113"/>
      <c r="F367" s="113"/>
      <c r="G367" s="113"/>
      <c r="H367" s="113"/>
    </row>
    <row r="368" spans="4:8" ht="19.5" customHeight="1">
      <c r="D368" s="113"/>
      <c r="E368" s="113"/>
      <c r="F368" s="113"/>
      <c r="G368" s="113"/>
      <c r="H368" s="113"/>
    </row>
    <row r="369" spans="4:8" ht="19.5" customHeight="1">
      <c r="D369" s="113"/>
      <c r="E369" s="113"/>
      <c r="F369" s="113"/>
      <c r="G369" s="113"/>
      <c r="H369" s="113"/>
    </row>
    <row r="370" spans="4:8" ht="19.5" customHeight="1">
      <c r="D370" s="113"/>
      <c r="E370" s="113"/>
      <c r="F370" s="113"/>
      <c r="G370" s="113"/>
      <c r="H370" s="113"/>
    </row>
    <row r="371" spans="4:8" ht="19.5" customHeight="1">
      <c r="D371" s="113"/>
      <c r="E371" s="113"/>
      <c r="F371" s="113"/>
      <c r="G371" s="113"/>
      <c r="H371" s="113"/>
    </row>
    <row r="372" spans="4:8" ht="19.5" customHeight="1">
      <c r="D372" s="113"/>
      <c r="E372" s="113"/>
      <c r="F372" s="113"/>
      <c r="G372" s="113"/>
      <c r="H372" s="113"/>
    </row>
    <row r="373" spans="4:8" ht="19.5" customHeight="1">
      <c r="D373" s="113"/>
      <c r="E373" s="113"/>
      <c r="F373" s="113"/>
      <c r="G373" s="113"/>
      <c r="H373" s="113"/>
    </row>
    <row r="374" spans="4:8" ht="19.5" customHeight="1">
      <c r="D374" s="113"/>
      <c r="E374" s="113"/>
      <c r="F374" s="113"/>
      <c r="G374" s="113"/>
      <c r="H374" s="113"/>
    </row>
    <row r="375" spans="4:8" ht="19.5" customHeight="1">
      <c r="D375" s="113"/>
      <c r="E375" s="113"/>
      <c r="F375" s="113"/>
      <c r="G375" s="113"/>
      <c r="H375" s="113"/>
    </row>
    <row r="376" spans="4:8" ht="19.5" customHeight="1">
      <c r="D376" s="113"/>
      <c r="E376" s="113"/>
      <c r="F376" s="113"/>
      <c r="G376" s="113"/>
      <c r="H376" s="113"/>
    </row>
    <row r="377" spans="4:8" ht="19.5" customHeight="1">
      <c r="D377" s="113"/>
      <c r="E377" s="113"/>
      <c r="F377" s="113"/>
      <c r="G377" s="113"/>
      <c r="H377" s="113"/>
    </row>
    <row r="378" spans="4:8" ht="19.5" customHeight="1">
      <c r="D378" s="113"/>
      <c r="E378" s="113"/>
      <c r="F378" s="113"/>
      <c r="G378" s="113"/>
      <c r="H378" s="113"/>
    </row>
    <row r="379" spans="4:8" ht="19.5" customHeight="1">
      <c r="D379" s="113"/>
      <c r="E379" s="113"/>
      <c r="F379" s="113"/>
      <c r="G379" s="113"/>
      <c r="H379" s="113"/>
    </row>
    <row r="380" spans="4:8" ht="19.5" customHeight="1">
      <c r="D380" s="113"/>
      <c r="E380" s="113"/>
      <c r="F380" s="113"/>
      <c r="G380" s="113"/>
      <c r="H380" s="113"/>
    </row>
    <row r="381" spans="4:8" ht="19.5" customHeight="1">
      <c r="D381" s="113"/>
      <c r="E381" s="113"/>
      <c r="F381" s="113"/>
      <c r="G381" s="113"/>
      <c r="H381" s="113"/>
    </row>
    <row r="382" spans="4:8" ht="19.5" customHeight="1">
      <c r="D382" s="113"/>
      <c r="E382" s="113"/>
      <c r="F382" s="113"/>
      <c r="G382" s="113"/>
      <c r="H382" s="113"/>
    </row>
    <row r="383" spans="4:8" ht="19.5" customHeight="1">
      <c r="D383" s="113"/>
      <c r="E383" s="113"/>
      <c r="F383" s="113"/>
      <c r="G383" s="113"/>
      <c r="H383" s="113"/>
    </row>
    <row r="384" spans="4:8" ht="19.5" customHeight="1">
      <c r="D384" s="113"/>
      <c r="E384" s="113"/>
      <c r="F384" s="113"/>
      <c r="G384" s="113"/>
      <c r="H384" s="113"/>
    </row>
    <row r="385" spans="4:8" ht="19.5" customHeight="1">
      <c r="D385" s="113"/>
      <c r="E385" s="113"/>
      <c r="F385" s="113"/>
      <c r="G385" s="113"/>
      <c r="H385" s="113"/>
    </row>
    <row r="386" spans="4:8" ht="19.5" customHeight="1">
      <c r="D386" s="113"/>
      <c r="E386" s="113"/>
      <c r="F386" s="113"/>
      <c r="G386" s="113"/>
      <c r="H386" s="113"/>
    </row>
    <row r="387" spans="4:8" ht="19.5" customHeight="1">
      <c r="D387" s="113"/>
      <c r="E387" s="113"/>
      <c r="F387" s="113"/>
      <c r="G387" s="113"/>
      <c r="H387" s="113"/>
    </row>
    <row r="388" spans="4:8" ht="19.5" customHeight="1">
      <c r="D388" s="113"/>
      <c r="E388" s="113"/>
      <c r="F388" s="113"/>
      <c r="G388" s="113"/>
      <c r="H388" s="113"/>
    </row>
    <row r="389" spans="4:8" ht="19.5" customHeight="1">
      <c r="D389" s="113"/>
      <c r="E389" s="113"/>
      <c r="F389" s="113"/>
      <c r="G389" s="113"/>
      <c r="H389" s="113"/>
    </row>
    <row r="390" spans="4:8" ht="19.5" customHeight="1">
      <c r="D390" s="113"/>
      <c r="E390" s="113"/>
      <c r="F390" s="113"/>
      <c r="G390" s="113"/>
      <c r="H390" s="113"/>
    </row>
    <row r="391" spans="4:8" ht="19.5" customHeight="1">
      <c r="D391" s="113"/>
      <c r="E391" s="113"/>
      <c r="F391" s="113"/>
      <c r="G391" s="113"/>
      <c r="H391" s="113"/>
    </row>
    <row r="392" spans="4:8" ht="19.5" customHeight="1">
      <c r="D392" s="113"/>
      <c r="E392" s="113"/>
      <c r="F392" s="113"/>
      <c r="G392" s="113"/>
      <c r="H392" s="113"/>
    </row>
    <row r="393" spans="4:8" ht="19.5" customHeight="1">
      <c r="D393" s="113"/>
      <c r="E393" s="113"/>
      <c r="F393" s="113"/>
      <c r="G393" s="113"/>
      <c r="H393" s="113"/>
    </row>
    <row r="394" spans="4:8" ht="19.5" customHeight="1">
      <c r="D394" s="113"/>
      <c r="E394" s="113"/>
      <c r="F394" s="113"/>
      <c r="G394" s="113"/>
      <c r="H394" s="113"/>
    </row>
    <row r="395" spans="4:8" ht="19.5" customHeight="1">
      <c r="D395" s="113"/>
      <c r="E395" s="113"/>
      <c r="F395" s="113"/>
      <c r="G395" s="113"/>
      <c r="H395" s="113"/>
    </row>
    <row r="396" spans="4:8" ht="19.5" customHeight="1">
      <c r="D396" s="113"/>
      <c r="E396" s="113"/>
      <c r="F396" s="113"/>
      <c r="G396" s="113"/>
      <c r="H396" s="113"/>
    </row>
    <row r="397" spans="4:8" ht="19.5" customHeight="1">
      <c r="D397" s="113"/>
      <c r="E397" s="113"/>
      <c r="F397" s="113"/>
      <c r="G397" s="113"/>
      <c r="H397" s="113"/>
    </row>
    <row r="398" spans="4:8" ht="19.5" customHeight="1">
      <c r="D398" s="113"/>
      <c r="E398" s="113"/>
      <c r="F398" s="113"/>
      <c r="G398" s="113"/>
      <c r="H398" s="113"/>
    </row>
    <row r="399" spans="4:8" ht="19.5" customHeight="1">
      <c r="D399" s="113"/>
      <c r="E399" s="113"/>
      <c r="F399" s="113"/>
      <c r="G399" s="113"/>
      <c r="H399" s="113"/>
    </row>
    <row r="400" spans="4:8" ht="19.5" customHeight="1">
      <c r="D400" s="113"/>
      <c r="E400" s="113"/>
      <c r="F400" s="113"/>
      <c r="G400" s="113"/>
      <c r="H400" s="113"/>
    </row>
    <row r="401" spans="4:8" ht="19.5" customHeight="1">
      <c r="D401" s="113"/>
      <c r="E401" s="113"/>
      <c r="F401" s="113"/>
      <c r="G401" s="113"/>
      <c r="H401" s="113"/>
    </row>
    <row r="402" spans="4:8" ht="19.5" customHeight="1">
      <c r="D402" s="113"/>
      <c r="E402" s="113"/>
      <c r="F402" s="113"/>
      <c r="G402" s="113"/>
      <c r="H402" s="113"/>
    </row>
    <row r="403" spans="4:8" ht="19.5" customHeight="1">
      <c r="D403" s="113"/>
      <c r="E403" s="113"/>
      <c r="F403" s="113"/>
      <c r="G403" s="113"/>
      <c r="H403" s="113"/>
    </row>
    <row r="404" spans="4:8" ht="19.5" customHeight="1">
      <c r="D404" s="113"/>
      <c r="E404" s="113"/>
      <c r="F404" s="113"/>
      <c r="G404" s="113"/>
      <c r="H404" s="113"/>
    </row>
    <row r="405" spans="4:8" ht="19.5" customHeight="1">
      <c r="D405" s="113"/>
      <c r="E405" s="113"/>
      <c r="F405" s="113"/>
      <c r="G405" s="113"/>
      <c r="H405" s="113"/>
    </row>
    <row r="406" spans="4:8" ht="19.5" customHeight="1">
      <c r="D406" s="113"/>
      <c r="E406" s="113"/>
      <c r="F406" s="113"/>
      <c r="G406" s="113"/>
      <c r="H406" s="113"/>
    </row>
    <row r="407" spans="4:8" ht="19.5" customHeight="1">
      <c r="D407" s="113"/>
      <c r="E407" s="113"/>
      <c r="F407" s="113"/>
      <c r="G407" s="113"/>
      <c r="H407" s="113"/>
    </row>
    <row r="408" spans="4:8" ht="19.5" customHeight="1">
      <c r="D408" s="113"/>
      <c r="E408" s="113"/>
      <c r="F408" s="113"/>
      <c r="G408" s="113"/>
      <c r="H408" s="113"/>
    </row>
    <row r="409" spans="4:8" ht="19.5" customHeight="1">
      <c r="D409" s="113"/>
      <c r="E409" s="113"/>
      <c r="F409" s="113"/>
      <c r="G409" s="113"/>
      <c r="H409" s="113"/>
    </row>
    <row r="410" spans="4:8" ht="19.5" customHeight="1">
      <c r="D410" s="113"/>
      <c r="E410" s="113"/>
      <c r="F410" s="113"/>
      <c r="G410" s="113"/>
      <c r="H410" s="113"/>
    </row>
    <row r="411" spans="4:8" ht="19.5" customHeight="1">
      <c r="D411" s="113"/>
      <c r="E411" s="113"/>
      <c r="F411" s="113"/>
      <c r="G411" s="113"/>
      <c r="H411" s="113"/>
    </row>
    <row r="412" spans="4:8" ht="19.5" customHeight="1">
      <c r="D412" s="113"/>
      <c r="E412" s="113"/>
      <c r="F412" s="113"/>
      <c r="G412" s="113"/>
      <c r="H412" s="113"/>
    </row>
    <row r="413" spans="4:8" ht="19.5" customHeight="1">
      <c r="D413" s="113"/>
      <c r="E413" s="113"/>
      <c r="F413" s="113"/>
      <c r="G413" s="113"/>
      <c r="H413" s="113"/>
    </row>
    <row r="414" spans="4:8" ht="19.5" customHeight="1">
      <c r="D414" s="113"/>
      <c r="E414" s="113"/>
      <c r="F414" s="113"/>
      <c r="G414" s="113"/>
      <c r="H414" s="113"/>
    </row>
    <row r="415" spans="4:8" ht="19.5" customHeight="1">
      <c r="D415" s="113"/>
      <c r="E415" s="113"/>
      <c r="F415" s="113"/>
      <c r="G415" s="113"/>
      <c r="H415" s="113"/>
    </row>
    <row r="416" spans="4:8" ht="19.5" customHeight="1">
      <c r="D416" s="113"/>
      <c r="E416" s="113"/>
      <c r="F416" s="113"/>
      <c r="G416" s="113"/>
      <c r="H416" s="113"/>
    </row>
    <row r="417" spans="4:8" ht="19.5" customHeight="1">
      <c r="D417" s="113"/>
      <c r="E417" s="113"/>
      <c r="F417" s="113"/>
      <c r="G417" s="113"/>
      <c r="H417" s="113"/>
    </row>
    <row r="418" spans="4:8" ht="19.5" customHeight="1">
      <c r="D418" s="113"/>
      <c r="E418" s="113"/>
      <c r="F418" s="113"/>
      <c r="G418" s="113"/>
      <c r="H418" s="113"/>
    </row>
    <row r="419" spans="4:8" ht="19.5" customHeight="1">
      <c r="D419" s="113"/>
      <c r="E419" s="113"/>
      <c r="F419" s="113"/>
      <c r="G419" s="113"/>
      <c r="H419" s="113"/>
    </row>
    <row r="420" spans="4:8" ht="19.5" customHeight="1">
      <c r="D420" s="113"/>
      <c r="E420" s="113"/>
      <c r="F420" s="113"/>
      <c r="G420" s="113"/>
      <c r="H420" s="113"/>
    </row>
    <row r="421" spans="4:8" ht="19.5" customHeight="1">
      <c r="D421" s="113"/>
      <c r="E421" s="113"/>
      <c r="F421" s="113"/>
      <c r="G421" s="113"/>
      <c r="H421" s="113"/>
    </row>
    <row r="422" spans="4:8" ht="19.5" customHeight="1">
      <c r="D422" s="113"/>
      <c r="E422" s="113"/>
      <c r="F422" s="113"/>
      <c r="G422" s="113"/>
      <c r="H422" s="113"/>
    </row>
    <row r="423" spans="4:8" ht="19.5" customHeight="1">
      <c r="D423" s="113"/>
      <c r="E423" s="113"/>
      <c r="F423" s="113"/>
      <c r="G423" s="113"/>
      <c r="H423" s="113"/>
    </row>
    <row r="424" spans="4:8" ht="19.5" customHeight="1">
      <c r="D424" s="113"/>
      <c r="E424" s="113"/>
      <c r="F424" s="113"/>
      <c r="G424" s="113"/>
      <c r="H424" s="113"/>
    </row>
    <row r="425" spans="4:8" ht="19.5" customHeight="1">
      <c r="D425" s="113"/>
      <c r="E425" s="113"/>
      <c r="F425" s="113"/>
      <c r="G425" s="113"/>
      <c r="H425" s="113"/>
    </row>
    <row r="426" spans="4:8" ht="19.5" customHeight="1">
      <c r="D426" s="113"/>
      <c r="E426" s="113"/>
      <c r="F426" s="113"/>
      <c r="G426" s="113"/>
      <c r="H426" s="113"/>
    </row>
    <row r="427" spans="4:8" ht="19.5" customHeight="1">
      <c r="D427" s="113"/>
      <c r="E427" s="113"/>
      <c r="F427" s="113"/>
      <c r="G427" s="113"/>
      <c r="H427" s="113"/>
    </row>
    <row r="428" spans="4:8" ht="19.5" customHeight="1">
      <c r="D428" s="113"/>
      <c r="E428" s="113"/>
      <c r="F428" s="113"/>
      <c r="G428" s="113"/>
      <c r="H428" s="113"/>
    </row>
    <row r="429" spans="4:8" ht="19.5" customHeight="1">
      <c r="D429" s="113"/>
      <c r="E429" s="113"/>
      <c r="F429" s="113"/>
      <c r="G429" s="113"/>
      <c r="H429" s="113"/>
    </row>
    <row r="430" spans="4:8" ht="19.5" customHeight="1">
      <c r="D430" s="113"/>
      <c r="E430" s="113"/>
      <c r="F430" s="113"/>
      <c r="G430" s="113"/>
      <c r="H430" s="113"/>
    </row>
    <row r="431" spans="4:8" ht="19.5" customHeight="1">
      <c r="D431" s="113"/>
      <c r="E431" s="113"/>
      <c r="F431" s="113"/>
      <c r="G431" s="113"/>
      <c r="H431" s="113"/>
    </row>
    <row r="432" spans="4:8" ht="19.5" customHeight="1">
      <c r="D432" s="113"/>
      <c r="E432" s="113"/>
      <c r="F432" s="113"/>
      <c r="G432" s="113"/>
      <c r="H432" s="113"/>
    </row>
    <row r="433" spans="4:8" ht="19.5" customHeight="1">
      <c r="D433" s="113"/>
      <c r="E433" s="113"/>
      <c r="F433" s="113"/>
      <c r="G433" s="113"/>
      <c r="H433" s="113"/>
    </row>
    <row r="434" spans="4:8" ht="19.5" customHeight="1">
      <c r="D434" s="113"/>
      <c r="E434" s="113"/>
      <c r="F434" s="113"/>
      <c r="G434" s="113"/>
      <c r="H434" s="113"/>
    </row>
    <row r="435" spans="4:8" ht="19.5" customHeight="1">
      <c r="D435" s="113"/>
      <c r="E435" s="113"/>
      <c r="F435" s="113"/>
      <c r="G435" s="113"/>
      <c r="H435" s="113"/>
    </row>
    <row r="436" spans="4:8" ht="19.5" customHeight="1">
      <c r="D436" s="113"/>
      <c r="E436" s="113"/>
      <c r="F436" s="113"/>
      <c r="G436" s="113"/>
      <c r="H436" s="113"/>
    </row>
    <row r="437" spans="4:8" ht="19.5" customHeight="1">
      <c r="D437" s="113"/>
      <c r="E437" s="113"/>
      <c r="F437" s="113"/>
      <c r="G437" s="113"/>
      <c r="H437" s="113"/>
    </row>
    <row r="438" spans="4:8" ht="19.5" customHeight="1">
      <c r="D438" s="113"/>
      <c r="E438" s="113"/>
      <c r="F438" s="113"/>
      <c r="G438" s="113"/>
      <c r="H438" s="113"/>
    </row>
    <row r="439" spans="4:8" ht="19.5" customHeight="1">
      <c r="D439" s="113"/>
      <c r="E439" s="113"/>
      <c r="F439" s="113"/>
      <c r="G439" s="113"/>
      <c r="H439" s="113"/>
    </row>
    <row r="440" spans="4:8" ht="19.5" customHeight="1">
      <c r="D440" s="113"/>
      <c r="E440" s="113"/>
      <c r="F440" s="113"/>
      <c r="G440" s="113"/>
      <c r="H440" s="113"/>
    </row>
    <row r="441" spans="4:8" ht="19.5" customHeight="1">
      <c r="D441" s="113"/>
      <c r="E441" s="113"/>
      <c r="F441" s="113"/>
      <c r="G441" s="113"/>
      <c r="H441" s="113"/>
    </row>
    <row r="442" spans="4:8" ht="19.5" customHeight="1">
      <c r="D442" s="113"/>
      <c r="E442" s="113"/>
      <c r="F442" s="113"/>
      <c r="G442" s="113"/>
      <c r="H442" s="113"/>
    </row>
    <row r="443" spans="4:8" ht="19.5" customHeight="1">
      <c r="D443" s="113"/>
      <c r="E443" s="113"/>
      <c r="F443" s="113"/>
      <c r="G443" s="113"/>
      <c r="H443" s="113"/>
    </row>
    <row r="444" spans="4:8" ht="19.5" customHeight="1">
      <c r="D444" s="113"/>
      <c r="E444" s="113"/>
      <c r="F444" s="113"/>
      <c r="G444" s="113"/>
      <c r="H444" s="113"/>
    </row>
    <row r="445" spans="4:8" ht="19.5" customHeight="1">
      <c r="D445" s="113"/>
      <c r="E445" s="113"/>
      <c r="F445" s="113"/>
      <c r="G445" s="113"/>
      <c r="H445" s="113"/>
    </row>
    <row r="446" spans="4:8" ht="19.5" customHeight="1">
      <c r="D446" s="113"/>
      <c r="E446" s="113"/>
      <c r="F446" s="113"/>
      <c r="G446" s="113"/>
      <c r="H446" s="113"/>
    </row>
    <row r="447" spans="4:8" ht="19.5" customHeight="1">
      <c r="D447" s="113"/>
      <c r="E447" s="113"/>
      <c r="F447" s="113"/>
      <c r="G447" s="113"/>
      <c r="H447" s="113"/>
    </row>
    <row r="448" spans="4:8" ht="19.5" customHeight="1">
      <c r="D448" s="113"/>
      <c r="E448" s="113"/>
      <c r="F448" s="113"/>
      <c r="G448" s="113"/>
      <c r="H448" s="113"/>
    </row>
    <row r="449" spans="4:8" ht="19.5" customHeight="1">
      <c r="D449" s="113"/>
      <c r="E449" s="113"/>
      <c r="F449" s="113"/>
      <c r="G449" s="113"/>
      <c r="H449" s="113"/>
    </row>
    <row r="450" spans="4:8" ht="19.5" customHeight="1">
      <c r="D450" s="113"/>
      <c r="E450" s="113"/>
      <c r="F450" s="113"/>
      <c r="G450" s="113"/>
      <c r="H450" s="113"/>
    </row>
    <row r="451" spans="4:8" ht="19.5" customHeight="1">
      <c r="D451" s="113"/>
      <c r="E451" s="113"/>
      <c r="F451" s="113"/>
      <c r="G451" s="113"/>
      <c r="H451" s="113"/>
    </row>
    <row r="452" spans="4:8" ht="19.5" customHeight="1">
      <c r="D452" s="113"/>
      <c r="E452" s="113"/>
      <c r="F452" s="113"/>
      <c r="G452" s="113"/>
      <c r="H452" s="113"/>
    </row>
    <row r="453" spans="4:8" ht="19.5" customHeight="1">
      <c r="D453" s="113"/>
      <c r="E453" s="113"/>
      <c r="F453" s="113"/>
      <c r="G453" s="113"/>
      <c r="H453" s="113"/>
    </row>
    <row r="454" spans="4:8" ht="19.5" customHeight="1">
      <c r="D454" s="113"/>
      <c r="E454" s="113"/>
      <c r="F454" s="113"/>
      <c r="G454" s="113"/>
      <c r="H454" s="113"/>
    </row>
    <row r="455" spans="4:8" ht="19.5" customHeight="1">
      <c r="D455" s="113"/>
      <c r="E455" s="113"/>
      <c r="F455" s="113"/>
      <c r="G455" s="113"/>
      <c r="H455" s="113"/>
    </row>
    <row r="456" spans="4:8" ht="19.5" customHeight="1">
      <c r="D456" s="113"/>
      <c r="E456" s="113"/>
      <c r="F456" s="113"/>
      <c r="G456" s="113"/>
      <c r="H456" s="113"/>
    </row>
    <row r="457" spans="4:8" ht="19.5" customHeight="1">
      <c r="D457" s="113"/>
      <c r="E457" s="113"/>
      <c r="F457" s="113"/>
      <c r="G457" s="113"/>
      <c r="H457" s="113"/>
    </row>
    <row r="458" spans="4:8" ht="19.5" customHeight="1">
      <c r="D458" s="113"/>
      <c r="E458" s="113"/>
      <c r="F458" s="113"/>
      <c r="G458" s="113"/>
      <c r="H458" s="113"/>
    </row>
    <row r="459" spans="4:8" ht="19.5" customHeight="1">
      <c r="D459" s="113"/>
      <c r="E459" s="113"/>
      <c r="F459" s="113"/>
      <c r="G459" s="113"/>
      <c r="H459" s="113"/>
    </row>
    <row r="460" spans="4:8" ht="19.5" customHeight="1">
      <c r="D460" s="113"/>
      <c r="E460" s="113"/>
      <c r="F460" s="113"/>
      <c r="G460" s="113"/>
      <c r="H460" s="113"/>
    </row>
    <row r="461" spans="4:8" ht="19.5" customHeight="1">
      <c r="D461" s="113"/>
      <c r="E461" s="113"/>
      <c r="F461" s="113"/>
      <c r="G461" s="113"/>
      <c r="H461" s="113"/>
    </row>
    <row r="462" spans="4:8" ht="19.5" customHeight="1">
      <c r="D462" s="113"/>
      <c r="E462" s="113"/>
      <c r="F462" s="113"/>
      <c r="G462" s="113"/>
      <c r="H462" s="113"/>
    </row>
    <row r="463" spans="4:8" ht="19.5" customHeight="1">
      <c r="D463" s="113"/>
      <c r="E463" s="113"/>
      <c r="F463" s="113"/>
      <c r="G463" s="113"/>
      <c r="H463" s="113"/>
    </row>
    <row r="464" spans="4:8" ht="19.5" customHeight="1">
      <c r="D464" s="113"/>
      <c r="E464" s="113"/>
      <c r="F464" s="113"/>
      <c r="G464" s="113"/>
      <c r="H464" s="113"/>
    </row>
    <row r="465" spans="4:8" ht="19.5" customHeight="1">
      <c r="D465" s="113"/>
      <c r="E465" s="113"/>
      <c r="F465" s="113"/>
      <c r="G465" s="113"/>
      <c r="H465" s="113"/>
    </row>
    <row r="466" spans="4:8" ht="19.5" customHeight="1">
      <c r="D466" s="113"/>
      <c r="E466" s="113"/>
      <c r="F466" s="113"/>
      <c r="G466" s="113"/>
      <c r="H466" s="113"/>
    </row>
    <row r="467" spans="4:8" ht="19.5" customHeight="1">
      <c r="D467" s="113"/>
      <c r="E467" s="113"/>
      <c r="F467" s="113"/>
      <c r="G467" s="113"/>
      <c r="H467" s="113"/>
    </row>
    <row r="468" spans="4:8" ht="19.5" customHeight="1">
      <c r="D468" s="113"/>
      <c r="E468" s="113"/>
      <c r="F468" s="113"/>
      <c r="G468" s="113"/>
      <c r="H468" s="113"/>
    </row>
    <row r="469" spans="4:8" ht="19.5" customHeight="1">
      <c r="D469" s="113"/>
      <c r="E469" s="113"/>
      <c r="F469" s="113"/>
      <c r="G469" s="113"/>
      <c r="H469" s="113"/>
    </row>
    <row r="470" spans="4:8" ht="19.5" customHeight="1">
      <c r="D470" s="113"/>
      <c r="E470" s="113"/>
      <c r="F470" s="113"/>
      <c r="G470" s="113"/>
      <c r="H470" s="113"/>
    </row>
    <row r="471" spans="4:8" ht="19.5" customHeight="1">
      <c r="D471" s="113"/>
      <c r="E471" s="113"/>
      <c r="F471" s="113"/>
      <c r="G471" s="113"/>
      <c r="H471" s="113"/>
    </row>
    <row r="472" spans="4:8" ht="19.5" customHeight="1">
      <c r="D472" s="113"/>
      <c r="E472" s="113"/>
      <c r="F472" s="113"/>
      <c r="G472" s="113"/>
      <c r="H472" s="113"/>
    </row>
    <row r="473" spans="4:8" ht="19.5" customHeight="1">
      <c r="D473" s="113"/>
      <c r="E473" s="113"/>
      <c r="F473" s="113"/>
      <c r="G473" s="113"/>
      <c r="H473" s="113"/>
    </row>
    <row r="474" spans="4:8" ht="19.5" customHeight="1">
      <c r="D474" s="113"/>
      <c r="E474" s="113"/>
      <c r="F474" s="113"/>
      <c r="G474" s="113"/>
      <c r="H474" s="113"/>
    </row>
    <row r="475" spans="4:8" ht="19.5" customHeight="1">
      <c r="D475" s="113"/>
      <c r="E475" s="113"/>
      <c r="F475" s="113"/>
      <c r="G475" s="113"/>
      <c r="H475" s="113"/>
    </row>
    <row r="476" spans="4:8" ht="19.5" customHeight="1">
      <c r="D476" s="113"/>
      <c r="E476" s="113"/>
      <c r="F476" s="113"/>
      <c r="G476" s="113"/>
      <c r="H476" s="113"/>
    </row>
    <row r="477" spans="4:8" ht="19.5" customHeight="1">
      <c r="D477" s="113"/>
      <c r="E477" s="113"/>
      <c r="F477" s="113"/>
      <c r="G477" s="113"/>
      <c r="H477" s="113"/>
    </row>
    <row r="478" spans="4:8" ht="19.5" customHeight="1">
      <c r="D478" s="113"/>
      <c r="E478" s="113"/>
      <c r="F478" s="113"/>
      <c r="G478" s="113"/>
      <c r="H478" s="113"/>
    </row>
    <row r="479" spans="4:8" ht="19.5" customHeight="1">
      <c r="D479" s="113"/>
      <c r="E479" s="113"/>
      <c r="F479" s="113"/>
      <c r="G479" s="113"/>
      <c r="H479" s="113"/>
    </row>
    <row r="480" spans="4:8" ht="19.5" customHeight="1">
      <c r="D480" s="113"/>
      <c r="E480" s="113"/>
      <c r="F480" s="113"/>
      <c r="G480" s="113"/>
      <c r="H480" s="113"/>
    </row>
    <row r="481" spans="4:8" ht="19.5" customHeight="1">
      <c r="D481" s="113"/>
      <c r="E481" s="113"/>
      <c r="F481" s="113"/>
      <c r="G481" s="113"/>
      <c r="H481" s="113"/>
    </row>
    <row r="482" spans="4:8" ht="19.5" customHeight="1">
      <c r="D482" s="113"/>
      <c r="E482" s="113"/>
      <c r="F482" s="113"/>
      <c r="G482" s="113"/>
      <c r="H482" s="113"/>
    </row>
    <row r="483" spans="4:8" ht="19.5" customHeight="1">
      <c r="D483" s="113"/>
      <c r="E483" s="113"/>
      <c r="F483" s="113"/>
      <c r="G483" s="113"/>
      <c r="H483" s="113"/>
    </row>
    <row r="484" spans="4:8" ht="19.5" customHeight="1">
      <c r="D484" s="113"/>
      <c r="E484" s="113"/>
      <c r="F484" s="113"/>
      <c r="G484" s="113"/>
      <c r="H484" s="113"/>
    </row>
    <row r="485" spans="4:8" ht="19.5" customHeight="1">
      <c r="D485" s="113"/>
      <c r="E485" s="113"/>
      <c r="F485" s="113"/>
      <c r="G485" s="113"/>
      <c r="H485" s="113"/>
    </row>
    <row r="486" spans="4:8" ht="19.5" customHeight="1">
      <c r="D486" s="113"/>
      <c r="E486" s="113"/>
      <c r="F486" s="113"/>
      <c r="G486" s="113"/>
      <c r="H486" s="113"/>
    </row>
    <row r="487" spans="4:8" ht="19.5" customHeight="1">
      <c r="D487" s="113"/>
      <c r="E487" s="113"/>
      <c r="F487" s="113"/>
      <c r="G487" s="113"/>
      <c r="H487" s="113"/>
    </row>
    <row r="488" spans="4:8" ht="19.5" customHeight="1">
      <c r="D488" s="113"/>
      <c r="E488" s="113"/>
      <c r="F488" s="113"/>
      <c r="G488" s="113"/>
      <c r="H488" s="113"/>
    </row>
    <row r="489" spans="4:8" ht="19.5" customHeight="1">
      <c r="D489" s="113"/>
      <c r="E489" s="113"/>
      <c r="F489" s="113"/>
      <c r="G489" s="113"/>
      <c r="H489" s="113"/>
    </row>
    <row r="490" spans="4:8" ht="19.5" customHeight="1">
      <c r="D490" s="113"/>
      <c r="E490" s="113"/>
      <c r="F490" s="113"/>
      <c r="G490" s="113"/>
      <c r="H490" s="113"/>
    </row>
    <row r="491" spans="4:8" ht="19.5" customHeight="1">
      <c r="D491" s="113"/>
      <c r="E491" s="113"/>
      <c r="F491" s="113"/>
      <c r="G491" s="113"/>
      <c r="H491" s="113"/>
    </row>
    <row r="492" spans="4:8" ht="19.5" customHeight="1">
      <c r="D492" s="113"/>
      <c r="E492" s="113"/>
      <c r="F492" s="113"/>
      <c r="G492" s="113"/>
      <c r="H492" s="113"/>
    </row>
    <row r="493" spans="4:8" ht="19.5" customHeight="1">
      <c r="D493" s="113"/>
      <c r="E493" s="113"/>
      <c r="F493" s="113"/>
      <c r="G493" s="113"/>
      <c r="H493" s="113"/>
    </row>
    <row r="494" spans="4:8" ht="19.5" customHeight="1">
      <c r="D494" s="113"/>
      <c r="E494" s="113"/>
      <c r="F494" s="113"/>
      <c r="G494" s="113"/>
      <c r="H494" s="113"/>
    </row>
    <row r="495" spans="4:8" ht="19.5" customHeight="1">
      <c r="D495" s="113"/>
      <c r="E495" s="113"/>
      <c r="F495" s="113"/>
      <c r="G495" s="113"/>
      <c r="H495" s="113"/>
    </row>
    <row r="496" spans="4:8" ht="19.5" customHeight="1">
      <c r="D496" s="113"/>
      <c r="E496" s="113"/>
      <c r="F496" s="113"/>
      <c r="G496" s="113"/>
      <c r="H496" s="113"/>
    </row>
    <row r="497" spans="4:8" ht="19.5" customHeight="1">
      <c r="D497" s="113"/>
      <c r="E497" s="113"/>
      <c r="F497" s="113"/>
      <c r="G497" s="113"/>
      <c r="H497" s="113"/>
    </row>
    <row r="498" spans="4:8" ht="19.5" customHeight="1">
      <c r="D498" s="113"/>
      <c r="E498" s="113"/>
      <c r="F498" s="113"/>
      <c r="G498" s="113"/>
      <c r="H498" s="113"/>
    </row>
    <row r="499" spans="4:8" ht="19.5" customHeight="1">
      <c r="D499" s="113"/>
      <c r="E499" s="113"/>
      <c r="F499" s="113"/>
      <c r="G499" s="113"/>
      <c r="H499" s="113"/>
    </row>
    <row r="500" spans="4:8" ht="19.5" customHeight="1">
      <c r="D500" s="113"/>
      <c r="E500" s="113"/>
      <c r="F500" s="113"/>
      <c r="G500" s="113"/>
      <c r="H500" s="113"/>
    </row>
    <row r="501" spans="4:8" ht="19.5" customHeight="1">
      <c r="D501" s="113"/>
      <c r="E501" s="113"/>
      <c r="F501" s="113"/>
      <c r="G501" s="113"/>
      <c r="H501" s="113"/>
    </row>
    <row r="502" spans="4:8" ht="19.5" customHeight="1">
      <c r="D502" s="113"/>
      <c r="E502" s="113"/>
      <c r="F502" s="113"/>
      <c r="G502" s="113"/>
      <c r="H502" s="113"/>
    </row>
    <row r="503" spans="4:8" ht="19.5" customHeight="1">
      <c r="D503" s="113"/>
      <c r="E503" s="113"/>
      <c r="F503" s="113"/>
      <c r="G503" s="113"/>
      <c r="H503" s="113"/>
    </row>
    <row r="504" spans="4:8" ht="19.5" customHeight="1">
      <c r="D504" s="113"/>
      <c r="E504" s="113"/>
      <c r="F504" s="113"/>
      <c r="G504" s="113"/>
      <c r="H504" s="113"/>
    </row>
    <row r="505" spans="4:8" ht="19.5" customHeight="1">
      <c r="D505" s="113"/>
      <c r="E505" s="113"/>
      <c r="F505" s="113"/>
      <c r="G505" s="113"/>
      <c r="H505" s="113"/>
    </row>
    <row r="506" spans="4:8" ht="19.5" customHeight="1">
      <c r="D506" s="113"/>
      <c r="E506" s="113"/>
      <c r="F506" s="113"/>
      <c r="G506" s="113"/>
      <c r="H506" s="113"/>
    </row>
    <row r="507" spans="4:8" ht="19.5" customHeight="1">
      <c r="D507" s="113"/>
      <c r="E507" s="113"/>
      <c r="F507" s="113"/>
      <c r="G507" s="113"/>
      <c r="H507" s="113"/>
    </row>
    <row r="508" spans="4:8" ht="19.5" customHeight="1">
      <c r="D508" s="113"/>
      <c r="E508" s="113"/>
      <c r="F508" s="113"/>
      <c r="G508" s="113"/>
      <c r="H508" s="113"/>
    </row>
    <row r="509" spans="4:8" ht="19.5" customHeight="1">
      <c r="D509" s="113"/>
      <c r="E509" s="113"/>
      <c r="F509" s="113"/>
      <c r="G509" s="113"/>
      <c r="H509" s="113"/>
    </row>
    <row r="510" spans="4:8" ht="19.5" customHeight="1">
      <c r="D510" s="113"/>
      <c r="E510" s="113"/>
      <c r="F510" s="113"/>
      <c r="G510" s="113"/>
      <c r="H510" s="113"/>
    </row>
    <row r="511" spans="4:8" ht="19.5" customHeight="1">
      <c r="D511" s="113"/>
      <c r="E511" s="113"/>
      <c r="F511" s="113"/>
      <c r="G511" s="113"/>
      <c r="H511" s="113"/>
    </row>
    <row r="512" spans="4:8" ht="19.5" customHeight="1">
      <c r="D512" s="113"/>
      <c r="E512" s="113"/>
      <c r="F512" s="113"/>
      <c r="G512" s="113"/>
      <c r="H512" s="113"/>
    </row>
    <row r="513" spans="4:8" ht="19.5" customHeight="1">
      <c r="D513" s="113"/>
      <c r="E513" s="113"/>
      <c r="F513" s="113"/>
      <c r="G513" s="113"/>
      <c r="H513" s="113"/>
    </row>
    <row r="514" spans="4:8" ht="19.5" customHeight="1">
      <c r="D514" s="113"/>
      <c r="E514" s="113"/>
      <c r="F514" s="113"/>
      <c r="G514" s="113"/>
      <c r="H514" s="113"/>
    </row>
    <row r="515" spans="4:8" ht="19.5" customHeight="1">
      <c r="D515" s="113"/>
      <c r="E515" s="113"/>
      <c r="F515" s="113"/>
      <c r="G515" s="113"/>
      <c r="H515" s="113"/>
    </row>
    <row r="516" spans="4:8" ht="19.5" customHeight="1">
      <c r="D516" s="113"/>
      <c r="E516" s="113"/>
      <c r="F516" s="113"/>
      <c r="G516" s="113"/>
      <c r="H516" s="113"/>
    </row>
    <row r="517" spans="4:8" ht="19.5" customHeight="1">
      <c r="D517" s="113"/>
      <c r="E517" s="113"/>
      <c r="F517" s="113"/>
      <c r="G517" s="113"/>
      <c r="H517" s="113"/>
    </row>
    <row r="518" spans="4:8" ht="19.5" customHeight="1">
      <c r="D518" s="113"/>
      <c r="E518" s="113"/>
      <c r="F518" s="113"/>
      <c r="G518" s="113"/>
      <c r="H518" s="113"/>
    </row>
    <row r="519" spans="4:8" ht="19.5" customHeight="1">
      <c r="D519" s="113"/>
      <c r="E519" s="113"/>
      <c r="F519" s="113"/>
      <c r="G519" s="113"/>
      <c r="H519" s="113"/>
    </row>
    <row r="520" spans="4:8" ht="19.5" customHeight="1">
      <c r="D520" s="113"/>
      <c r="E520" s="113"/>
      <c r="F520" s="113"/>
      <c r="G520" s="113"/>
      <c r="H520" s="113"/>
    </row>
    <row r="521" spans="4:8" ht="19.5" customHeight="1">
      <c r="D521" s="113"/>
      <c r="E521" s="113"/>
      <c r="F521" s="113"/>
      <c r="G521" s="113"/>
      <c r="H521" s="113"/>
    </row>
    <row r="522" spans="4:8" ht="19.5" customHeight="1">
      <c r="D522" s="113"/>
      <c r="E522" s="113"/>
      <c r="F522" s="113"/>
      <c r="G522" s="113"/>
      <c r="H522" s="113"/>
    </row>
    <row r="523" spans="4:8" ht="19.5" customHeight="1">
      <c r="D523" s="113"/>
      <c r="E523" s="113"/>
      <c r="F523" s="113"/>
      <c r="G523" s="113"/>
      <c r="H523" s="113"/>
    </row>
    <row r="524" spans="4:8" ht="19.5" customHeight="1">
      <c r="D524" s="113"/>
      <c r="E524" s="113"/>
      <c r="F524" s="113"/>
      <c r="G524" s="113"/>
      <c r="H524" s="113"/>
    </row>
    <row r="525" spans="4:8" ht="19.5" customHeight="1">
      <c r="D525" s="113"/>
      <c r="E525" s="113"/>
      <c r="F525" s="113"/>
      <c r="G525" s="113"/>
      <c r="H525" s="113"/>
    </row>
    <row r="526" spans="4:8" ht="19.5" customHeight="1">
      <c r="D526" s="113"/>
      <c r="E526" s="113"/>
      <c r="F526" s="113"/>
      <c r="G526" s="113"/>
      <c r="H526" s="113"/>
    </row>
    <row r="527" spans="4:8" ht="19.5" customHeight="1">
      <c r="D527" s="113"/>
      <c r="E527" s="113"/>
      <c r="F527" s="113"/>
      <c r="G527" s="113"/>
      <c r="H527" s="113"/>
    </row>
    <row r="528" spans="4:8" ht="19.5" customHeight="1">
      <c r="D528" s="113"/>
      <c r="E528" s="113"/>
      <c r="F528" s="113"/>
      <c r="G528" s="113"/>
      <c r="H528" s="113"/>
    </row>
    <row r="529" spans="4:8" ht="19.5" customHeight="1">
      <c r="D529" s="113"/>
      <c r="E529" s="113"/>
      <c r="F529" s="113"/>
      <c r="G529" s="113"/>
      <c r="H529" s="113"/>
    </row>
    <row r="530" spans="4:8" ht="19.5" customHeight="1">
      <c r="D530" s="113"/>
      <c r="E530" s="113"/>
      <c r="F530" s="113"/>
      <c r="G530" s="113"/>
      <c r="H530" s="113"/>
    </row>
    <row r="531" spans="4:8" ht="19.5" customHeight="1">
      <c r="D531" s="113"/>
      <c r="E531" s="113"/>
      <c r="F531" s="113"/>
      <c r="G531" s="113"/>
      <c r="H531" s="113"/>
    </row>
    <row r="532" spans="4:8" ht="19.5" customHeight="1">
      <c r="D532" s="113"/>
      <c r="E532" s="113"/>
      <c r="F532" s="113"/>
      <c r="G532" s="113"/>
      <c r="H532" s="113"/>
    </row>
    <row r="533" spans="4:8" ht="19.5" customHeight="1">
      <c r="D533" s="113"/>
      <c r="E533" s="113"/>
      <c r="F533" s="113"/>
      <c r="G533" s="113"/>
      <c r="H533" s="113"/>
    </row>
    <row r="534" spans="4:8" ht="19.5" customHeight="1">
      <c r="D534" s="113"/>
      <c r="E534" s="113"/>
      <c r="F534" s="113"/>
      <c r="G534" s="113"/>
      <c r="H534" s="113"/>
    </row>
    <row r="535" spans="4:8" ht="19.5" customHeight="1">
      <c r="D535" s="113"/>
      <c r="E535" s="113"/>
      <c r="F535" s="113"/>
      <c r="G535" s="113"/>
      <c r="H535" s="113"/>
    </row>
    <row r="536" spans="4:8" ht="19.5" customHeight="1">
      <c r="D536" s="113"/>
      <c r="E536" s="113"/>
      <c r="F536" s="113"/>
      <c r="G536" s="113"/>
      <c r="H536" s="113"/>
    </row>
    <row r="537" spans="4:8" ht="19.5" customHeight="1">
      <c r="D537" s="113"/>
      <c r="E537" s="113"/>
      <c r="F537" s="113"/>
      <c r="G537" s="113"/>
      <c r="H537" s="113"/>
    </row>
    <row r="538" spans="4:8" ht="19.5" customHeight="1">
      <c r="D538" s="113"/>
      <c r="E538" s="113"/>
      <c r="F538" s="113"/>
      <c r="G538" s="113"/>
      <c r="H538" s="113"/>
    </row>
    <row r="539" spans="4:8" ht="19.5" customHeight="1">
      <c r="D539" s="113"/>
      <c r="E539" s="113"/>
      <c r="F539" s="113"/>
      <c r="G539" s="113"/>
      <c r="H539" s="113"/>
    </row>
    <row r="540" spans="4:8" ht="19.5" customHeight="1">
      <c r="D540" s="113"/>
      <c r="E540" s="113"/>
      <c r="F540" s="113"/>
      <c r="G540" s="113"/>
      <c r="H540" s="113"/>
    </row>
    <row r="541" spans="4:8" ht="19.5" customHeight="1">
      <c r="D541" s="113"/>
      <c r="E541" s="113"/>
      <c r="F541" s="113"/>
      <c r="G541" s="113"/>
      <c r="H541" s="113"/>
    </row>
    <row r="542" spans="4:8" ht="19.5" customHeight="1">
      <c r="D542" s="113"/>
      <c r="E542" s="113"/>
      <c r="F542" s="113"/>
      <c r="G542" s="113"/>
      <c r="H542" s="113"/>
    </row>
    <row r="543" spans="4:8" ht="19.5" customHeight="1">
      <c r="D543" s="113"/>
      <c r="E543" s="113"/>
      <c r="F543" s="113"/>
      <c r="G543" s="113"/>
      <c r="H543" s="113"/>
    </row>
    <row r="544" spans="4:8" ht="19.5" customHeight="1">
      <c r="D544" s="113"/>
      <c r="E544" s="113"/>
      <c r="F544" s="113"/>
      <c r="G544" s="113"/>
      <c r="H544" s="113"/>
    </row>
    <row r="545" spans="4:8" ht="19.5" customHeight="1">
      <c r="D545" s="113"/>
      <c r="E545" s="113"/>
      <c r="F545" s="113"/>
      <c r="G545" s="113"/>
      <c r="H545" s="113"/>
    </row>
    <row r="546" spans="4:8" ht="19.5" customHeight="1">
      <c r="D546" s="113"/>
      <c r="E546" s="113"/>
      <c r="F546" s="113"/>
      <c r="G546" s="113"/>
      <c r="H546" s="113"/>
    </row>
    <row r="547" spans="4:8" ht="19.5" customHeight="1">
      <c r="D547" s="113"/>
      <c r="E547" s="113"/>
      <c r="F547" s="113"/>
      <c r="G547" s="113"/>
      <c r="H547" s="113"/>
    </row>
    <row r="548" spans="4:8" ht="19.5" customHeight="1">
      <c r="D548" s="113"/>
      <c r="E548" s="113"/>
      <c r="F548" s="113"/>
      <c r="G548" s="113"/>
      <c r="H548" s="113"/>
    </row>
    <row r="549" spans="4:8" ht="19.5" customHeight="1">
      <c r="D549" s="113"/>
      <c r="E549" s="113"/>
      <c r="F549" s="113"/>
      <c r="G549" s="113"/>
      <c r="H549" s="113"/>
    </row>
    <row r="550" spans="4:8" ht="19.5" customHeight="1">
      <c r="D550" s="113"/>
      <c r="E550" s="113"/>
      <c r="F550" s="113"/>
      <c r="G550" s="113"/>
      <c r="H550" s="113"/>
    </row>
    <row r="551" spans="4:8" ht="19.5" customHeight="1">
      <c r="D551" s="113"/>
      <c r="E551" s="113"/>
      <c r="F551" s="113"/>
      <c r="G551" s="113"/>
      <c r="H551" s="113"/>
    </row>
    <row r="552" spans="4:8" ht="19.5" customHeight="1">
      <c r="D552" s="113"/>
      <c r="E552" s="113"/>
      <c r="F552" s="113"/>
      <c r="G552" s="113"/>
      <c r="H552" s="113"/>
    </row>
    <row r="553" spans="4:8" ht="19.5" customHeight="1">
      <c r="D553" s="113"/>
      <c r="E553" s="113"/>
      <c r="F553" s="113"/>
      <c r="G553" s="113"/>
      <c r="H553" s="113"/>
    </row>
    <row r="554" spans="4:8" ht="19.5" customHeight="1">
      <c r="D554" s="113"/>
      <c r="E554" s="113"/>
      <c r="F554" s="113"/>
      <c r="G554" s="113"/>
      <c r="H554" s="113"/>
    </row>
    <row r="555" spans="4:8" ht="19.5" customHeight="1">
      <c r="D555" s="113"/>
      <c r="E555" s="113"/>
      <c r="F555" s="113"/>
      <c r="G555" s="113"/>
      <c r="H555" s="113"/>
    </row>
    <row r="556" spans="4:8" ht="19.5" customHeight="1">
      <c r="D556" s="113"/>
      <c r="E556" s="113"/>
      <c r="F556" s="113"/>
      <c r="G556" s="113"/>
      <c r="H556" s="113"/>
    </row>
    <row r="557" spans="4:8" ht="19.5" customHeight="1">
      <c r="D557" s="113"/>
      <c r="E557" s="113"/>
      <c r="F557" s="113"/>
      <c r="G557" s="113"/>
      <c r="H557" s="113"/>
    </row>
    <row r="558" spans="4:8" ht="19.5" customHeight="1">
      <c r="D558" s="113"/>
      <c r="E558" s="113"/>
      <c r="F558" s="113"/>
      <c r="G558" s="113"/>
      <c r="H558" s="113"/>
    </row>
    <row r="559" spans="4:8" ht="19.5" customHeight="1">
      <c r="D559" s="113"/>
      <c r="E559" s="113"/>
      <c r="F559" s="113"/>
      <c r="G559" s="113"/>
      <c r="H559" s="113"/>
    </row>
    <row r="560" spans="4:8" ht="19.5" customHeight="1">
      <c r="D560" s="113"/>
      <c r="E560" s="113"/>
      <c r="F560" s="113"/>
      <c r="G560" s="113"/>
      <c r="H560" s="113"/>
    </row>
    <row r="561" spans="4:8" ht="19.5" customHeight="1">
      <c r="D561" s="113"/>
      <c r="E561" s="113"/>
      <c r="F561" s="113"/>
      <c r="G561" s="113"/>
      <c r="H561" s="113"/>
    </row>
    <row r="562" spans="4:8" ht="19.5" customHeight="1">
      <c r="D562" s="113"/>
      <c r="E562" s="113"/>
      <c r="F562" s="113"/>
      <c r="G562" s="113"/>
      <c r="H562" s="113"/>
    </row>
    <row r="563" spans="4:8" ht="19.5" customHeight="1">
      <c r="D563" s="113"/>
      <c r="E563" s="113"/>
      <c r="F563" s="113"/>
      <c r="G563" s="113"/>
      <c r="H563" s="113"/>
    </row>
    <row r="564" spans="4:8" ht="19.5" customHeight="1">
      <c r="D564" s="113"/>
      <c r="E564" s="113"/>
      <c r="F564" s="113"/>
      <c r="G564" s="113"/>
      <c r="H564" s="113"/>
    </row>
    <row r="565" spans="4:8" ht="19.5" customHeight="1">
      <c r="D565" s="113"/>
      <c r="E565" s="113"/>
      <c r="F565" s="113"/>
      <c r="G565" s="113"/>
      <c r="H565" s="113"/>
    </row>
    <row r="566" spans="4:8" ht="19.5" customHeight="1">
      <c r="D566" s="113"/>
      <c r="E566" s="113"/>
      <c r="F566" s="113"/>
      <c r="G566" s="113"/>
      <c r="H566" s="113"/>
    </row>
    <row r="567" spans="4:8" ht="19.5" customHeight="1">
      <c r="D567" s="113"/>
      <c r="E567" s="113"/>
      <c r="F567" s="113"/>
      <c r="G567" s="113"/>
      <c r="H567" s="113"/>
    </row>
    <row r="568" spans="4:8" ht="19.5" customHeight="1">
      <c r="D568" s="113"/>
      <c r="E568" s="113"/>
      <c r="F568" s="113"/>
      <c r="G568" s="113"/>
      <c r="H568" s="113"/>
    </row>
    <row r="569" spans="4:8" ht="19.5" customHeight="1">
      <c r="D569" s="113"/>
      <c r="E569" s="113"/>
      <c r="F569" s="113"/>
      <c r="G569" s="113"/>
      <c r="H569" s="113"/>
    </row>
    <row r="570" spans="4:8" ht="19.5" customHeight="1">
      <c r="D570" s="113"/>
      <c r="E570" s="113"/>
      <c r="F570" s="113"/>
      <c r="G570" s="113"/>
      <c r="H570" s="113"/>
    </row>
    <row r="571" spans="4:8" ht="19.5" customHeight="1">
      <c r="D571" s="113"/>
      <c r="E571" s="113"/>
      <c r="F571" s="113"/>
      <c r="G571" s="113"/>
      <c r="H571" s="113"/>
    </row>
    <row r="572" spans="4:8" ht="19.5" customHeight="1">
      <c r="D572" s="113"/>
      <c r="E572" s="113"/>
      <c r="F572" s="113"/>
      <c r="G572" s="113"/>
      <c r="H572" s="113"/>
    </row>
    <row r="573" spans="4:8" ht="19.5" customHeight="1">
      <c r="D573" s="113"/>
      <c r="E573" s="113"/>
      <c r="F573" s="113"/>
      <c r="G573" s="113"/>
      <c r="H573" s="113"/>
    </row>
    <row r="574" spans="4:8" ht="19.5" customHeight="1">
      <c r="D574" s="113"/>
      <c r="E574" s="113"/>
      <c r="F574" s="113"/>
      <c r="G574" s="113"/>
      <c r="H574" s="113"/>
    </row>
    <row r="575" spans="4:8" ht="19.5" customHeight="1">
      <c r="D575" s="113"/>
      <c r="E575" s="113"/>
      <c r="F575" s="113"/>
      <c r="G575" s="113"/>
      <c r="H575" s="113"/>
    </row>
    <row r="576" spans="4:8" ht="19.5" customHeight="1">
      <c r="D576" s="113"/>
      <c r="E576" s="113"/>
      <c r="F576" s="113"/>
      <c r="G576" s="113"/>
      <c r="H576" s="113"/>
    </row>
    <row r="577" spans="4:8" ht="19.5" customHeight="1">
      <c r="D577" s="113"/>
      <c r="E577" s="113"/>
      <c r="F577" s="113"/>
      <c r="G577" s="113"/>
      <c r="H577" s="113"/>
    </row>
    <row r="578" spans="4:8" ht="19.5" customHeight="1">
      <c r="D578" s="113"/>
      <c r="E578" s="113"/>
      <c r="F578" s="113"/>
      <c r="G578" s="113"/>
      <c r="H578" s="113"/>
    </row>
    <row r="579" spans="4:8" ht="19.5" customHeight="1">
      <c r="D579" s="113"/>
      <c r="E579" s="113"/>
      <c r="F579" s="113"/>
      <c r="G579" s="113"/>
      <c r="H579" s="113"/>
    </row>
    <row r="580" spans="4:8" ht="19.5" customHeight="1">
      <c r="D580" s="113"/>
      <c r="E580" s="113"/>
      <c r="F580" s="113"/>
      <c r="G580" s="113"/>
      <c r="H580" s="113"/>
    </row>
    <row r="581" spans="4:8" ht="19.5" customHeight="1">
      <c r="D581" s="113"/>
      <c r="E581" s="113"/>
      <c r="F581" s="113"/>
      <c r="G581" s="113"/>
      <c r="H581" s="113"/>
    </row>
    <row r="582" spans="4:8" ht="19.5" customHeight="1">
      <c r="D582" s="113"/>
      <c r="E582" s="113"/>
      <c r="F582" s="113"/>
      <c r="G582" s="113"/>
      <c r="H582" s="113"/>
    </row>
    <row r="583" spans="4:8" ht="19.5" customHeight="1">
      <c r="D583" s="113"/>
      <c r="E583" s="113"/>
      <c r="F583" s="113"/>
      <c r="G583" s="113"/>
      <c r="H583" s="113"/>
    </row>
    <row r="584" spans="4:8" ht="19.5" customHeight="1">
      <c r="D584" s="113"/>
      <c r="E584" s="113"/>
      <c r="F584" s="113"/>
      <c r="G584" s="113"/>
      <c r="H584" s="113"/>
    </row>
    <row r="585" spans="4:8" ht="19.5" customHeight="1">
      <c r="D585" s="113"/>
      <c r="E585" s="113"/>
      <c r="F585" s="113"/>
      <c r="G585" s="113"/>
      <c r="H585" s="113"/>
    </row>
    <row r="586" spans="4:8" ht="19.5" customHeight="1">
      <c r="D586" s="113"/>
      <c r="E586" s="113"/>
      <c r="F586" s="113"/>
      <c r="G586" s="113"/>
      <c r="H586" s="113"/>
    </row>
    <row r="587" spans="4:8" ht="19.5" customHeight="1">
      <c r="D587" s="113"/>
      <c r="E587" s="113"/>
      <c r="F587" s="113"/>
      <c r="G587" s="113"/>
      <c r="H587" s="113"/>
    </row>
    <row r="588" spans="4:8" ht="19.5" customHeight="1">
      <c r="D588" s="113"/>
      <c r="E588" s="113"/>
      <c r="F588" s="113"/>
      <c r="G588" s="113"/>
      <c r="H588" s="113"/>
    </row>
    <row r="589" spans="4:8" ht="19.5" customHeight="1">
      <c r="D589" s="113"/>
      <c r="E589" s="113"/>
      <c r="F589" s="113"/>
      <c r="G589" s="113"/>
      <c r="H589" s="113"/>
    </row>
    <row r="590" spans="4:8" ht="19.5" customHeight="1">
      <c r="D590" s="113"/>
      <c r="E590" s="113"/>
      <c r="F590" s="113"/>
      <c r="G590" s="113"/>
      <c r="H590" s="113"/>
    </row>
    <row r="591" spans="4:8" ht="19.5" customHeight="1">
      <c r="D591" s="113"/>
      <c r="E591" s="113"/>
      <c r="F591" s="113"/>
      <c r="G591" s="113"/>
      <c r="H591" s="113"/>
    </row>
    <row r="592" spans="4:8" ht="19.5" customHeight="1">
      <c r="D592" s="113"/>
      <c r="E592" s="113"/>
      <c r="F592" s="113"/>
      <c r="G592" s="113"/>
      <c r="H592" s="113"/>
    </row>
    <row r="593" spans="4:8" ht="19.5" customHeight="1">
      <c r="D593" s="113"/>
      <c r="E593" s="113"/>
      <c r="F593" s="113"/>
      <c r="G593" s="113"/>
      <c r="H593" s="113"/>
    </row>
    <row r="594" spans="4:8" ht="19.5" customHeight="1">
      <c r="D594" s="113"/>
      <c r="E594" s="113"/>
      <c r="F594" s="113"/>
      <c r="G594" s="113"/>
      <c r="H594" s="113"/>
    </row>
    <row r="595" spans="4:8" ht="19.5" customHeight="1">
      <c r="D595" s="113"/>
      <c r="E595" s="113"/>
      <c r="F595" s="113"/>
      <c r="G595" s="113"/>
      <c r="H595" s="113"/>
    </row>
    <row r="596" spans="4:8" ht="19.5" customHeight="1">
      <c r="D596" s="113"/>
      <c r="E596" s="113"/>
      <c r="F596" s="113"/>
      <c r="G596" s="113"/>
      <c r="H596" s="113"/>
    </row>
    <row r="597" spans="4:8" ht="19.5" customHeight="1">
      <c r="D597" s="113"/>
      <c r="E597" s="113"/>
      <c r="F597" s="113"/>
      <c r="G597" s="113"/>
      <c r="H597" s="113"/>
    </row>
    <row r="598" spans="4:8" ht="19.5" customHeight="1">
      <c r="D598" s="113"/>
      <c r="E598" s="113"/>
      <c r="F598" s="113"/>
      <c r="G598" s="113"/>
      <c r="H598" s="113"/>
    </row>
    <row r="599" spans="4:8" ht="19.5" customHeight="1">
      <c r="D599" s="113"/>
      <c r="E599" s="113"/>
      <c r="F599" s="113"/>
      <c r="G599" s="113"/>
      <c r="H599" s="113"/>
    </row>
    <row r="600" spans="4:8" ht="19.5" customHeight="1">
      <c r="D600" s="113"/>
      <c r="E600" s="113"/>
      <c r="F600" s="113"/>
      <c r="G600" s="113"/>
      <c r="H600" s="113"/>
    </row>
    <row r="601" spans="4:8" ht="19.5" customHeight="1">
      <c r="D601" s="113"/>
      <c r="E601" s="113"/>
      <c r="F601" s="113"/>
      <c r="G601" s="113"/>
      <c r="H601" s="113"/>
    </row>
    <row r="602" spans="4:8" ht="19.5" customHeight="1">
      <c r="D602" s="113"/>
      <c r="E602" s="113"/>
      <c r="F602" s="113"/>
      <c r="G602" s="113"/>
      <c r="H602" s="113"/>
    </row>
    <row r="603" spans="4:8" ht="19.5" customHeight="1">
      <c r="D603" s="113"/>
      <c r="E603" s="113"/>
      <c r="F603" s="113"/>
      <c r="G603" s="113"/>
      <c r="H603" s="113"/>
    </row>
    <row r="604" spans="4:8" ht="19.5" customHeight="1">
      <c r="D604" s="113"/>
      <c r="E604" s="113"/>
      <c r="F604" s="113"/>
      <c r="G604" s="113"/>
      <c r="H604" s="113"/>
    </row>
    <row r="605" spans="4:8" ht="19.5" customHeight="1">
      <c r="D605" s="113"/>
      <c r="E605" s="113"/>
      <c r="F605" s="113"/>
      <c r="G605" s="113"/>
      <c r="H605" s="113"/>
    </row>
    <row r="606" spans="4:8" ht="19.5" customHeight="1">
      <c r="D606" s="113"/>
      <c r="E606" s="113"/>
      <c r="F606" s="113"/>
      <c r="G606" s="113"/>
      <c r="H606" s="113"/>
    </row>
    <row r="607" spans="4:8" ht="19.5" customHeight="1">
      <c r="D607" s="113"/>
      <c r="E607" s="113"/>
      <c r="F607" s="113"/>
      <c r="G607" s="113"/>
      <c r="H607" s="113"/>
    </row>
    <row r="608" spans="4:8" ht="19.5" customHeight="1">
      <c r="D608" s="113"/>
      <c r="E608" s="113"/>
      <c r="F608" s="113"/>
      <c r="G608" s="113"/>
      <c r="H608" s="113"/>
    </row>
    <row r="609" spans="4:8" ht="19.5" customHeight="1">
      <c r="D609" s="113"/>
      <c r="E609" s="113"/>
      <c r="F609" s="113"/>
      <c r="G609" s="113"/>
      <c r="H609" s="113"/>
    </row>
    <row r="610" spans="4:8" ht="19.5" customHeight="1">
      <c r="D610" s="113"/>
      <c r="E610" s="113"/>
      <c r="F610" s="113"/>
      <c r="G610" s="113"/>
      <c r="H610" s="113"/>
    </row>
    <row r="611" spans="4:8" ht="19.5" customHeight="1">
      <c r="D611" s="113"/>
      <c r="E611" s="113"/>
      <c r="F611" s="113"/>
      <c r="G611" s="113"/>
      <c r="H611" s="113"/>
    </row>
    <row r="612" spans="4:8" ht="19.5" customHeight="1">
      <c r="D612" s="113"/>
      <c r="E612" s="113"/>
      <c r="F612" s="113"/>
      <c r="G612" s="113"/>
      <c r="H612" s="113"/>
    </row>
    <row r="613" spans="4:8" ht="19.5" customHeight="1">
      <c r="D613" s="113"/>
      <c r="E613" s="113"/>
      <c r="F613" s="113"/>
      <c r="G613" s="113"/>
      <c r="H613" s="113"/>
    </row>
    <row r="614" spans="4:8" ht="19.5" customHeight="1">
      <c r="D614" s="113"/>
      <c r="E614" s="113"/>
      <c r="F614" s="113"/>
      <c r="G614" s="113"/>
      <c r="H614" s="113"/>
    </row>
    <row r="615" spans="4:8" ht="19.5" customHeight="1">
      <c r="D615" s="113"/>
      <c r="E615" s="113"/>
      <c r="F615" s="113"/>
      <c r="G615" s="113"/>
      <c r="H615" s="113"/>
    </row>
    <row r="616" spans="4:8" ht="19.5" customHeight="1">
      <c r="D616" s="113"/>
      <c r="E616" s="113"/>
      <c r="F616" s="113"/>
      <c r="G616" s="113"/>
      <c r="H616" s="113"/>
    </row>
    <row r="617" spans="4:8" ht="19.5" customHeight="1">
      <c r="D617" s="113"/>
      <c r="E617" s="113"/>
      <c r="F617" s="113"/>
      <c r="G617" s="113"/>
      <c r="H617" s="113"/>
    </row>
    <row r="618" spans="4:8" ht="19.5" customHeight="1">
      <c r="D618" s="113"/>
      <c r="E618" s="113"/>
      <c r="F618" s="113"/>
      <c r="G618" s="113"/>
      <c r="H618" s="113"/>
    </row>
    <row r="619" spans="4:8" ht="19.5" customHeight="1">
      <c r="D619" s="113"/>
      <c r="E619" s="113"/>
      <c r="F619" s="113"/>
      <c r="G619" s="113"/>
      <c r="H619" s="113"/>
    </row>
    <row r="620" spans="4:8" ht="19.5" customHeight="1">
      <c r="D620" s="113"/>
      <c r="E620" s="113"/>
      <c r="F620" s="113"/>
      <c r="G620" s="113"/>
      <c r="H620" s="113"/>
    </row>
    <row r="621" spans="4:8" ht="19.5" customHeight="1">
      <c r="D621" s="113"/>
      <c r="E621" s="113"/>
      <c r="F621" s="113"/>
      <c r="G621" s="113"/>
      <c r="H621" s="113"/>
    </row>
    <row r="622" spans="4:8" ht="19.5" customHeight="1">
      <c r="D622" s="113"/>
      <c r="E622" s="113"/>
      <c r="F622" s="113"/>
      <c r="G622" s="113"/>
      <c r="H622" s="113"/>
    </row>
    <row r="623" spans="4:8" ht="19.5" customHeight="1">
      <c r="D623" s="113"/>
      <c r="E623" s="113"/>
      <c r="F623" s="113"/>
      <c r="G623" s="113"/>
      <c r="H623" s="113"/>
    </row>
    <row r="624" spans="4:8" ht="19.5" customHeight="1">
      <c r="D624" s="113"/>
      <c r="E624" s="113"/>
      <c r="F624" s="113"/>
      <c r="G624" s="113"/>
      <c r="H624" s="113"/>
    </row>
    <row r="625" spans="4:8" ht="19.5" customHeight="1">
      <c r="D625" s="113"/>
      <c r="E625" s="113"/>
      <c r="F625" s="113"/>
      <c r="G625" s="113"/>
      <c r="H625" s="113"/>
    </row>
    <row r="626" spans="4:8" ht="19.5" customHeight="1">
      <c r="D626" s="113"/>
      <c r="E626" s="113"/>
      <c r="F626" s="113"/>
      <c r="G626" s="113"/>
      <c r="H626" s="113"/>
    </row>
    <row r="627" spans="4:8" ht="19.5" customHeight="1">
      <c r="D627" s="113"/>
      <c r="E627" s="113"/>
      <c r="F627" s="113"/>
      <c r="G627" s="113"/>
      <c r="H627" s="113"/>
    </row>
    <row r="628" spans="4:8" ht="19.5" customHeight="1">
      <c r="D628" s="113"/>
      <c r="E628" s="113"/>
      <c r="F628" s="113"/>
      <c r="G628" s="113"/>
      <c r="H628" s="113"/>
    </row>
    <row r="629" spans="4:8" ht="19.5" customHeight="1">
      <c r="D629" s="113"/>
      <c r="E629" s="113"/>
      <c r="F629" s="113"/>
      <c r="G629" s="113"/>
      <c r="H629" s="113"/>
    </row>
    <row r="630" ht="19.5" customHeight="1">
      <c r="D630" s="113"/>
    </row>
    <row r="631" ht="19.5" customHeight="1">
      <c r="D631" s="113"/>
    </row>
    <row r="632" ht="19.5" customHeight="1">
      <c r="D632" s="113"/>
    </row>
    <row r="633" ht="19.5" customHeight="1">
      <c r="D633" s="113"/>
    </row>
    <row r="634" ht="19.5" customHeight="1">
      <c r="D634" s="113"/>
    </row>
    <row r="635" ht="19.5" customHeight="1">
      <c r="D635" s="113"/>
    </row>
    <row r="636" ht="19.5" customHeight="1">
      <c r="D636" s="113"/>
    </row>
    <row r="637" ht="19.5" customHeight="1">
      <c r="D637" s="113"/>
    </row>
    <row r="638" ht="19.5" customHeight="1">
      <c r="D638" s="113"/>
    </row>
    <row r="639" ht="19.5" customHeight="1">
      <c r="D639" s="113"/>
    </row>
    <row r="640" ht="19.5" customHeight="1">
      <c r="D640" s="113"/>
    </row>
    <row r="641" ht="19.5" customHeight="1">
      <c r="D641" s="113"/>
    </row>
    <row r="642" ht="19.5" customHeight="1">
      <c r="D642" s="113"/>
    </row>
    <row r="643" ht="19.5" customHeight="1">
      <c r="D643" s="113"/>
    </row>
  </sheetData>
  <sheetProtection/>
  <mergeCells count="7">
    <mergeCell ref="D1:J1"/>
    <mergeCell ref="H2:J2"/>
    <mergeCell ref="F3:H3"/>
    <mergeCell ref="D3:D4"/>
    <mergeCell ref="E3:E4"/>
    <mergeCell ref="I3:I4"/>
    <mergeCell ref="J3:J4"/>
  </mergeCells>
  <printOptions horizontalCentered="1"/>
  <pageMargins left="0.5902777777777778" right="0.5902777777777778" top="0.9840277777777777" bottom="0.7868055555555555" header="0.07847222222222222" footer="0.3104166666666667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zoomScale="85" zoomScaleNormal="85" workbookViewId="0" topLeftCell="A1">
      <selection activeCell="A1" sqref="A1:C1"/>
    </sheetView>
  </sheetViews>
  <sheetFormatPr defaultColWidth="9.00390625" defaultRowHeight="14.25"/>
  <cols>
    <col min="1" max="1" width="13.625" style="0" customWidth="1"/>
    <col min="2" max="2" width="39.875" style="0" customWidth="1"/>
    <col min="3" max="3" width="20.125" style="0" customWidth="1"/>
  </cols>
  <sheetData>
    <row r="1" spans="1:3" ht="79.5" customHeight="1">
      <c r="A1" s="58" t="s">
        <v>388</v>
      </c>
      <c r="B1" s="59"/>
      <c r="C1" s="59"/>
    </row>
    <row r="2" spans="1:3" ht="18.75" customHeight="1">
      <c r="A2" s="51"/>
      <c r="B2" s="51"/>
      <c r="C2" s="60" t="s">
        <v>389</v>
      </c>
    </row>
    <row r="3" spans="1:3" ht="39.75" customHeight="1" hidden="1">
      <c r="A3" s="51"/>
      <c r="B3" s="51"/>
      <c r="C3" s="51"/>
    </row>
    <row r="4" spans="1:3" ht="21.75" customHeight="1">
      <c r="A4" s="12" t="s">
        <v>390</v>
      </c>
      <c r="B4" s="12" t="s">
        <v>391</v>
      </c>
      <c r="C4" s="61" t="s">
        <v>392</v>
      </c>
    </row>
    <row r="5" spans="1:3" ht="21.75" customHeight="1">
      <c r="A5" s="12"/>
      <c r="B5" s="12"/>
      <c r="C5" s="62"/>
    </row>
    <row r="6" spans="1:3" s="57" customFormat="1" ht="21.75" customHeight="1">
      <c r="A6" s="63"/>
      <c r="B6" s="64" t="s">
        <v>103</v>
      </c>
      <c r="C6" s="65">
        <f>C7+C12+C23+C29+C21+C27</f>
        <v>45325</v>
      </c>
    </row>
    <row r="7" spans="1:3" ht="21.75" customHeight="1">
      <c r="A7" s="66" t="s">
        <v>393</v>
      </c>
      <c r="B7" s="66" t="s">
        <v>394</v>
      </c>
      <c r="C7" s="67">
        <f>C8+C9+C10+C11</f>
        <v>17151</v>
      </c>
    </row>
    <row r="8" spans="1:3" ht="21.75" customHeight="1">
      <c r="A8" s="68" t="s">
        <v>395</v>
      </c>
      <c r="B8" s="68" t="s">
        <v>396</v>
      </c>
      <c r="C8" s="67">
        <v>10497</v>
      </c>
    </row>
    <row r="9" spans="1:3" ht="21.75" customHeight="1">
      <c r="A9" s="68" t="s">
        <v>397</v>
      </c>
      <c r="B9" s="68" t="s">
        <v>398</v>
      </c>
      <c r="C9" s="67">
        <v>4216</v>
      </c>
    </row>
    <row r="10" spans="1:3" ht="21.75" customHeight="1">
      <c r="A10" s="68" t="s">
        <v>399</v>
      </c>
      <c r="B10" s="68" t="s">
        <v>400</v>
      </c>
      <c r="C10" s="67">
        <v>1794</v>
      </c>
    </row>
    <row r="11" spans="1:3" ht="21.75" customHeight="1">
      <c r="A11" s="68" t="s">
        <v>401</v>
      </c>
      <c r="B11" s="68" t="s">
        <v>402</v>
      </c>
      <c r="C11" s="67">
        <v>644</v>
      </c>
    </row>
    <row r="12" spans="1:3" ht="21.75" customHeight="1">
      <c r="A12" s="66" t="s">
        <v>403</v>
      </c>
      <c r="B12" s="66" t="s">
        <v>404</v>
      </c>
      <c r="C12" s="67">
        <f>C13+C14+C15+C16+C17+C18+C19+C20</f>
        <v>1389</v>
      </c>
    </row>
    <row r="13" spans="1:3" ht="21.75" customHeight="1">
      <c r="A13" s="68" t="s">
        <v>405</v>
      </c>
      <c r="B13" s="68" t="s">
        <v>406</v>
      </c>
      <c r="C13" s="67">
        <v>1054</v>
      </c>
    </row>
    <row r="14" spans="1:3" ht="21.75" customHeight="1">
      <c r="A14" s="68" t="s">
        <v>407</v>
      </c>
      <c r="B14" s="68" t="s">
        <v>408</v>
      </c>
      <c r="C14" s="67">
        <v>6</v>
      </c>
    </row>
    <row r="15" spans="1:3" ht="21.75" customHeight="1">
      <c r="A15" s="68" t="s">
        <v>409</v>
      </c>
      <c r="B15" s="68" t="s">
        <v>410</v>
      </c>
      <c r="C15" s="67">
        <v>24</v>
      </c>
    </row>
    <row r="16" spans="1:3" ht="21.75" customHeight="1">
      <c r="A16" s="68" t="s">
        <v>411</v>
      </c>
      <c r="B16" s="68" t="s">
        <v>412</v>
      </c>
      <c r="C16" s="67">
        <v>64</v>
      </c>
    </row>
    <row r="17" spans="1:3" ht="21.75" customHeight="1">
      <c r="A17" s="68" t="s">
        <v>413</v>
      </c>
      <c r="B17" s="68" t="s">
        <v>414</v>
      </c>
      <c r="C17" s="67">
        <v>10</v>
      </c>
    </row>
    <row r="18" spans="1:3" ht="21.75" customHeight="1">
      <c r="A18" s="68" t="s">
        <v>415</v>
      </c>
      <c r="B18" s="68" t="s">
        <v>416</v>
      </c>
      <c r="C18" s="67">
        <v>68</v>
      </c>
    </row>
    <row r="19" spans="1:3" ht="21.75" customHeight="1">
      <c r="A19" s="68" t="s">
        <v>417</v>
      </c>
      <c r="B19" s="68" t="s">
        <v>418</v>
      </c>
      <c r="C19" s="67">
        <v>14</v>
      </c>
    </row>
    <row r="20" spans="1:3" ht="21.75" customHeight="1">
      <c r="A20" s="68" t="s">
        <v>419</v>
      </c>
      <c r="B20" s="68" t="s">
        <v>420</v>
      </c>
      <c r="C20" s="67">
        <v>149</v>
      </c>
    </row>
    <row r="21" spans="1:3" ht="21.75" customHeight="1">
      <c r="A21" s="66" t="s">
        <v>421</v>
      </c>
      <c r="B21" s="66" t="s">
        <v>422</v>
      </c>
      <c r="C21" s="67">
        <v>6</v>
      </c>
    </row>
    <row r="22" spans="1:3" ht="21.75" customHeight="1">
      <c r="A22" s="68" t="s">
        <v>423</v>
      </c>
      <c r="B22" s="68" t="s">
        <v>424</v>
      </c>
      <c r="C22" s="67">
        <v>6</v>
      </c>
    </row>
    <row r="23" spans="1:3" ht="21.75" customHeight="1">
      <c r="A23" s="66" t="s">
        <v>425</v>
      </c>
      <c r="B23" s="66" t="s">
        <v>426</v>
      </c>
      <c r="C23" s="67">
        <f>C24+C25+C26</f>
        <v>22462</v>
      </c>
    </row>
    <row r="24" spans="1:3" ht="21.75" customHeight="1">
      <c r="A24" s="68" t="s">
        <v>427</v>
      </c>
      <c r="B24" s="68" t="s">
        <v>428</v>
      </c>
      <c r="C24" s="67">
        <v>20621</v>
      </c>
    </row>
    <row r="25" spans="1:3" ht="21.75" customHeight="1">
      <c r="A25" s="68" t="s">
        <v>429</v>
      </c>
      <c r="B25" s="68" t="s">
        <v>430</v>
      </c>
      <c r="C25" s="67">
        <v>1835</v>
      </c>
    </row>
    <row r="26" spans="1:3" ht="21.75" customHeight="1">
      <c r="A26" s="68" t="s">
        <v>431</v>
      </c>
      <c r="B26" s="68" t="s">
        <v>432</v>
      </c>
      <c r="C26" s="67">
        <v>6</v>
      </c>
    </row>
    <row r="27" spans="1:3" ht="21.75" customHeight="1">
      <c r="A27" s="66" t="s">
        <v>433</v>
      </c>
      <c r="B27" s="66" t="s">
        <v>434</v>
      </c>
      <c r="C27" s="67">
        <v>3</v>
      </c>
    </row>
    <row r="28" spans="1:3" ht="21.75" customHeight="1">
      <c r="A28" s="68" t="s">
        <v>435</v>
      </c>
      <c r="B28" s="68" t="s">
        <v>436</v>
      </c>
      <c r="C28" s="67">
        <v>3</v>
      </c>
    </row>
    <row r="29" spans="1:3" ht="21.75" customHeight="1">
      <c r="A29" s="66" t="s">
        <v>437</v>
      </c>
      <c r="B29" s="66" t="s">
        <v>438</v>
      </c>
      <c r="C29" s="67">
        <f>C30+C31</f>
        <v>4314</v>
      </c>
    </row>
    <row r="30" spans="1:3" ht="21.75" customHeight="1">
      <c r="A30" s="68" t="s">
        <v>439</v>
      </c>
      <c r="B30" s="68" t="s">
        <v>440</v>
      </c>
      <c r="C30" s="67">
        <v>82</v>
      </c>
    </row>
    <row r="31" spans="1:3" ht="21.75" customHeight="1">
      <c r="A31" s="68" t="s">
        <v>441</v>
      </c>
      <c r="B31" s="68" t="s">
        <v>442</v>
      </c>
      <c r="C31" s="67">
        <v>4232</v>
      </c>
    </row>
  </sheetData>
  <sheetProtection/>
  <mergeCells count="4">
    <mergeCell ref="A1:C1"/>
    <mergeCell ref="A4:A5"/>
    <mergeCell ref="B4:B5"/>
    <mergeCell ref="C4:C5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D1"/>
    </sheetView>
  </sheetViews>
  <sheetFormatPr defaultColWidth="9.00390625" defaultRowHeight="14.25"/>
  <cols>
    <col min="1" max="1" width="33.625" style="0" customWidth="1"/>
    <col min="2" max="2" width="19.25390625" style="0" customWidth="1"/>
    <col min="3" max="3" width="18.25390625" style="0" customWidth="1"/>
    <col min="4" max="4" width="15.75390625" style="0" customWidth="1"/>
    <col min="5" max="5" width="9.00390625" style="0" hidden="1" customWidth="1"/>
  </cols>
  <sheetData>
    <row r="1" spans="1:4" ht="81" customHeight="1">
      <c r="A1" s="14" t="s">
        <v>443</v>
      </c>
      <c r="B1" s="51"/>
      <c r="C1" s="51"/>
      <c r="D1" s="39"/>
    </row>
    <row r="2" spans="1:4" ht="14.25">
      <c r="A2" s="39"/>
      <c r="B2" s="39"/>
      <c r="D2" s="17" t="s">
        <v>75</v>
      </c>
    </row>
    <row r="3" spans="1:4" ht="54" customHeight="1">
      <c r="A3" s="52" t="s">
        <v>35</v>
      </c>
      <c r="B3" s="52" t="s">
        <v>99</v>
      </c>
      <c r="C3" s="52" t="s">
        <v>100</v>
      </c>
      <c r="D3" s="53" t="s">
        <v>444</v>
      </c>
    </row>
    <row r="4" spans="1:4" ht="30" customHeight="1">
      <c r="A4" s="54" t="s">
        <v>445</v>
      </c>
      <c r="B4" s="54"/>
      <c r="C4" s="54"/>
      <c r="D4" s="3"/>
    </row>
    <row r="5" spans="1:5" ht="30" customHeight="1">
      <c r="A5" s="54" t="s">
        <v>414</v>
      </c>
      <c r="B5" s="52">
        <v>33.52</v>
      </c>
      <c r="C5" s="52">
        <v>19.73</v>
      </c>
      <c r="D5" s="55">
        <f>(B5-C5)/B5*100</f>
        <v>41.13961813842483</v>
      </c>
      <c r="E5">
        <f>B5-C5</f>
        <v>13.790000000000003</v>
      </c>
    </row>
    <row r="6" spans="1:5" ht="30" customHeight="1">
      <c r="A6" s="54" t="s">
        <v>446</v>
      </c>
      <c r="B6" s="52">
        <v>210.35</v>
      </c>
      <c r="C6" s="52">
        <v>140.92</v>
      </c>
      <c r="D6" s="55">
        <f>(B6-C6)/B6*100</f>
        <v>33.00689327311624</v>
      </c>
      <c r="E6">
        <f>B6-C6</f>
        <v>69.43</v>
      </c>
    </row>
    <row r="7" spans="1:5" ht="30" customHeight="1">
      <c r="A7" s="54" t="s">
        <v>447</v>
      </c>
      <c r="B7" s="52">
        <v>210.35</v>
      </c>
      <c r="C7" s="52">
        <v>140.92</v>
      </c>
      <c r="D7" s="55">
        <f>(B7-C7)/B7*100</f>
        <v>33.00689327311624</v>
      </c>
      <c r="E7">
        <f>B7-C7</f>
        <v>69.43</v>
      </c>
    </row>
    <row r="8" spans="1:5" ht="30" customHeight="1">
      <c r="A8" s="54" t="s">
        <v>448</v>
      </c>
      <c r="B8" s="52"/>
      <c r="C8" s="52"/>
      <c r="D8" s="55"/>
      <c r="E8">
        <f>B8-C8</f>
        <v>0</v>
      </c>
    </row>
    <row r="9" spans="1:5" ht="30" customHeight="1">
      <c r="A9" s="56" t="s">
        <v>103</v>
      </c>
      <c r="B9" s="56">
        <f>B5+B6</f>
        <v>243.87</v>
      </c>
      <c r="C9" s="56">
        <f>C5+C6</f>
        <v>160.64999999999998</v>
      </c>
      <c r="D9" s="55">
        <f>(B9-C9)/B9*100</f>
        <v>34.12473859023251</v>
      </c>
      <c r="E9">
        <f>B9-C9</f>
        <v>83.22000000000003</v>
      </c>
    </row>
    <row r="10" ht="14.25">
      <c r="C10" s="15"/>
    </row>
  </sheetData>
  <sheetProtection/>
  <mergeCells count="1">
    <mergeCell ref="A1:D1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Ai颜颜</cp:lastModifiedBy>
  <cp:lastPrinted>2021-01-28T01:33:40Z</cp:lastPrinted>
  <dcterms:created xsi:type="dcterms:W3CDTF">2008-03-21T01:58:13Z</dcterms:created>
  <dcterms:modified xsi:type="dcterms:W3CDTF">2021-03-18T08:01:46Z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